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gif" ContentType="image/gif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2460" yWindow="440" windowWidth="28260" windowHeight="19980" tabRatio="500"/>
  </bookViews>
  <sheets>
    <sheet name="Sheet1" sheetId="1" r:id="rId1"/>
    <sheet name="Sheet2" sheetId="2" r:id="rId2"/>
    <sheet name="Sheet3" sheetId="3" r:id="rId3"/>
  </sheets>
  <definedNames>
    <definedName name="main_content" localSheetId="0">Sheet1!#REF!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C8" i="1" l="1"/>
  <c r="CC9" i="1"/>
  <c r="CC10" i="1"/>
  <c r="CC11" i="1"/>
  <c r="CC12" i="1"/>
  <c r="CC13" i="1"/>
  <c r="CC14" i="1"/>
  <c r="CC15" i="1"/>
  <c r="CC16" i="1"/>
  <c r="CC17" i="1"/>
  <c r="CC18" i="1"/>
  <c r="CC19" i="1"/>
  <c r="CC20" i="1"/>
  <c r="CC21" i="1"/>
  <c r="CC22" i="1"/>
  <c r="CC23" i="1"/>
  <c r="CC24" i="1"/>
  <c r="CC25" i="1"/>
  <c r="CC26" i="1"/>
  <c r="CC27" i="1"/>
  <c r="CC28" i="1"/>
  <c r="CC29" i="1"/>
  <c r="CC30" i="1"/>
  <c r="CC31" i="1"/>
  <c r="CC32" i="1"/>
  <c r="CC33" i="1"/>
  <c r="CC34" i="1"/>
  <c r="CC35" i="1"/>
  <c r="CC36" i="1"/>
  <c r="CC37" i="1"/>
  <c r="CC38" i="1"/>
  <c r="CC39" i="1"/>
  <c r="CC40" i="1"/>
  <c r="CC41" i="1"/>
  <c r="CC42" i="1"/>
  <c r="CC43" i="1"/>
  <c r="CC44" i="1"/>
  <c r="CC45" i="1"/>
  <c r="CC46" i="1"/>
  <c r="CC47" i="1"/>
  <c r="CC7" i="1"/>
  <c r="CM18" i="1"/>
  <c r="CM17" i="1"/>
  <c r="BY8" i="1"/>
  <c r="CA8" i="1"/>
  <c r="BY9" i="1"/>
  <c r="CA9" i="1"/>
  <c r="BY10" i="1"/>
  <c r="CA10" i="1"/>
  <c r="BY11" i="1"/>
  <c r="CA11" i="1"/>
  <c r="BY12" i="1"/>
  <c r="CA12" i="1"/>
  <c r="BY13" i="1"/>
  <c r="CA13" i="1"/>
  <c r="BY14" i="1"/>
  <c r="CA14" i="1"/>
  <c r="BY15" i="1"/>
  <c r="CA15" i="1"/>
  <c r="BY16" i="1"/>
  <c r="CA16" i="1"/>
  <c r="BY17" i="1"/>
  <c r="CA17" i="1"/>
  <c r="BY18" i="1"/>
  <c r="CA18" i="1"/>
  <c r="BY19" i="1"/>
  <c r="CA19" i="1"/>
  <c r="BY20" i="1"/>
  <c r="CA20" i="1"/>
  <c r="BY21" i="1"/>
  <c r="CA21" i="1"/>
  <c r="BY22" i="1"/>
  <c r="CA22" i="1"/>
  <c r="BY23" i="1"/>
  <c r="CA23" i="1"/>
  <c r="BY24" i="1"/>
  <c r="CA24" i="1"/>
  <c r="BY25" i="1"/>
  <c r="CA25" i="1"/>
  <c r="BY26" i="1"/>
  <c r="CA26" i="1"/>
  <c r="BY27" i="1"/>
  <c r="CA27" i="1"/>
  <c r="BY28" i="1"/>
  <c r="CA28" i="1"/>
  <c r="BY29" i="1"/>
  <c r="CA29" i="1"/>
  <c r="BY30" i="1"/>
  <c r="CA30" i="1"/>
  <c r="BY31" i="1"/>
  <c r="CA31" i="1"/>
  <c r="BY32" i="1"/>
  <c r="CA32" i="1"/>
  <c r="BY33" i="1"/>
  <c r="CA33" i="1"/>
  <c r="BY34" i="1"/>
  <c r="CA34" i="1"/>
  <c r="BY35" i="1"/>
  <c r="CA35" i="1"/>
  <c r="BY36" i="1"/>
  <c r="CA36" i="1"/>
  <c r="BY37" i="1"/>
  <c r="BY38" i="1"/>
  <c r="CA38" i="1"/>
  <c r="BY39" i="1"/>
  <c r="CA39" i="1"/>
  <c r="BY40" i="1"/>
  <c r="CA40" i="1"/>
  <c r="BY41" i="1"/>
  <c r="CA41" i="1"/>
  <c r="BY42" i="1"/>
  <c r="CA42" i="1"/>
  <c r="BY43" i="1"/>
  <c r="CA43" i="1"/>
  <c r="BY44" i="1"/>
  <c r="CA44" i="1"/>
  <c r="BY45" i="1"/>
  <c r="CA45" i="1"/>
  <c r="BY46" i="1"/>
  <c r="CA46" i="1"/>
  <c r="BY7" i="1"/>
  <c r="CA7" i="1"/>
  <c r="BV8" i="1"/>
  <c r="BV9" i="1"/>
  <c r="BV10" i="1"/>
  <c r="BV11" i="1"/>
  <c r="BV12" i="1"/>
  <c r="BV13" i="1"/>
  <c r="BV14" i="1"/>
  <c r="BV15" i="1"/>
  <c r="BV16" i="1"/>
  <c r="BV17" i="1"/>
  <c r="BV18" i="1"/>
  <c r="BV19" i="1"/>
  <c r="BV20" i="1"/>
  <c r="BV21" i="1"/>
  <c r="BV22" i="1"/>
  <c r="BV23" i="1"/>
  <c r="BV24" i="1"/>
  <c r="BV25" i="1"/>
  <c r="BV26" i="1"/>
  <c r="BV27" i="1"/>
  <c r="BV28" i="1"/>
  <c r="BV29" i="1"/>
  <c r="BV30" i="1"/>
  <c r="BV31" i="1"/>
  <c r="BV32" i="1"/>
  <c r="BV33" i="1"/>
  <c r="BV34" i="1"/>
  <c r="BV35" i="1"/>
  <c r="BV36" i="1"/>
  <c r="BV37" i="1"/>
  <c r="BV38" i="1"/>
  <c r="BV39" i="1"/>
  <c r="BV40" i="1"/>
  <c r="BV41" i="1"/>
  <c r="BV42" i="1"/>
  <c r="BV43" i="1"/>
  <c r="BV44" i="1"/>
  <c r="BV45" i="1"/>
  <c r="BV46" i="1"/>
  <c r="BV7" i="1"/>
  <c r="AR6" i="2"/>
  <c r="AS6" i="2"/>
  <c r="AD7" i="2"/>
  <c r="AR7" i="2"/>
  <c r="AS7" i="2"/>
  <c r="AD8" i="2"/>
  <c r="AR8" i="2"/>
  <c r="AS8" i="2"/>
  <c r="AD9" i="2"/>
  <c r="AR9" i="2"/>
  <c r="AS9" i="2"/>
  <c r="AD10" i="2"/>
  <c r="AR10" i="2"/>
  <c r="AS10" i="2"/>
  <c r="AD11" i="2"/>
  <c r="AR11" i="2"/>
  <c r="AS11" i="2"/>
  <c r="AD12" i="2"/>
  <c r="AR12" i="2"/>
  <c r="AS12" i="2"/>
  <c r="AD13" i="2"/>
  <c r="AR13" i="2"/>
  <c r="AS13" i="2"/>
  <c r="AR14" i="2"/>
  <c r="AS14" i="2"/>
  <c r="AD15" i="2"/>
  <c r="AR15" i="2"/>
  <c r="AS15" i="2"/>
  <c r="AD16" i="2"/>
  <c r="AR16" i="2"/>
  <c r="AS16" i="2"/>
  <c r="AD17" i="2"/>
  <c r="AR17" i="2"/>
  <c r="AS17" i="2"/>
  <c r="AD18" i="2"/>
  <c r="AR18" i="2"/>
  <c r="AS18" i="2"/>
  <c r="AD19" i="2"/>
  <c r="AR19" i="2"/>
  <c r="AS19" i="2"/>
  <c r="AD20" i="2"/>
  <c r="AR20" i="2"/>
  <c r="AS20" i="2"/>
  <c r="AD21" i="2"/>
  <c r="AR21" i="2"/>
  <c r="AS21" i="2"/>
  <c r="AD22" i="2"/>
  <c r="AR22" i="2"/>
  <c r="AS22" i="2"/>
  <c r="AD23" i="2"/>
  <c r="AR23" i="2"/>
  <c r="AS23" i="2"/>
  <c r="AD24" i="2"/>
  <c r="AR24" i="2"/>
  <c r="AS24" i="2"/>
  <c r="AD25" i="2"/>
  <c r="AR25" i="2"/>
  <c r="AS25" i="2"/>
  <c r="AD26" i="2"/>
  <c r="AR26" i="2"/>
  <c r="AS26" i="2"/>
  <c r="AD27" i="2"/>
  <c r="AR27" i="2"/>
  <c r="AS27" i="2"/>
  <c r="AD28" i="2"/>
  <c r="AR28" i="2"/>
  <c r="AS28" i="2"/>
  <c r="AD29" i="2"/>
  <c r="AR29" i="2"/>
  <c r="AS29" i="2"/>
  <c r="AD30" i="2"/>
  <c r="AR30" i="2"/>
  <c r="AS30" i="2"/>
  <c r="AD31" i="2"/>
  <c r="AR31" i="2"/>
  <c r="AS31" i="2"/>
  <c r="AD32" i="2"/>
  <c r="AR32" i="2"/>
  <c r="AS32" i="2"/>
  <c r="AD33" i="2"/>
  <c r="AR33" i="2"/>
  <c r="AS33" i="2"/>
  <c r="AD34" i="2"/>
  <c r="AR34" i="2"/>
  <c r="AS34" i="2"/>
  <c r="AD35" i="2"/>
  <c r="AR35" i="2"/>
  <c r="AS35" i="2"/>
  <c r="AD36" i="2"/>
  <c r="AR36" i="2"/>
  <c r="AS36" i="2"/>
  <c r="AD37" i="2"/>
  <c r="AR37" i="2"/>
  <c r="AS37" i="2"/>
  <c r="AD38" i="2"/>
  <c r="AR38" i="2"/>
  <c r="AS38" i="2"/>
  <c r="AD39" i="2"/>
  <c r="AR39" i="2"/>
  <c r="AS39" i="2"/>
  <c r="AD40" i="2"/>
  <c r="AR40" i="2"/>
  <c r="AS40" i="2"/>
  <c r="AD41" i="2"/>
  <c r="AR41" i="2"/>
  <c r="AS41" i="2"/>
  <c r="AD42" i="2"/>
  <c r="AR42" i="2"/>
  <c r="AS42" i="2"/>
  <c r="AD43" i="2"/>
  <c r="AR43" i="2"/>
  <c r="AS43" i="2"/>
  <c r="AD44" i="2"/>
  <c r="AR44" i="2"/>
  <c r="AS44" i="2"/>
  <c r="AR51" i="2"/>
  <c r="AS51" i="2"/>
  <c r="AR52" i="2"/>
  <c r="AS52" i="2"/>
  <c r="AR53" i="2"/>
  <c r="AS53" i="2"/>
  <c r="AR54" i="2"/>
  <c r="AS54" i="2"/>
  <c r="AR55" i="2"/>
  <c r="AS55" i="2"/>
  <c r="AR56" i="2"/>
  <c r="AS56" i="2"/>
  <c r="AR57" i="2"/>
  <c r="AS57" i="2"/>
  <c r="AR58" i="2"/>
  <c r="AS58" i="2"/>
  <c r="AR59" i="2"/>
  <c r="AS59" i="2"/>
  <c r="AR60" i="2"/>
  <c r="AS60" i="2"/>
  <c r="AR61" i="2"/>
  <c r="AS61" i="2"/>
  <c r="AR62" i="2"/>
  <c r="AS62" i="2"/>
  <c r="AR63" i="2"/>
  <c r="AS63" i="2"/>
  <c r="AR64" i="2"/>
  <c r="AS64" i="2"/>
  <c r="AR65" i="2"/>
  <c r="AS65" i="2"/>
  <c r="AR66" i="2"/>
  <c r="AS66" i="2"/>
  <c r="AR67" i="2"/>
  <c r="AS67" i="2"/>
  <c r="AR68" i="2"/>
  <c r="AS68" i="2"/>
  <c r="AR69" i="2"/>
  <c r="AS69" i="2"/>
  <c r="AR70" i="2"/>
  <c r="AS70" i="2"/>
  <c r="AR71" i="2"/>
  <c r="AS71" i="2"/>
  <c r="AR72" i="2"/>
  <c r="AS72" i="2"/>
  <c r="AR73" i="2"/>
  <c r="AS73" i="2"/>
  <c r="AR74" i="2"/>
  <c r="AS74" i="2"/>
  <c r="AR75" i="2"/>
  <c r="AS75" i="2"/>
  <c r="AR76" i="2"/>
  <c r="AS76" i="2"/>
  <c r="AR77" i="2"/>
  <c r="AS77" i="2"/>
  <c r="AR78" i="2"/>
  <c r="AS78" i="2"/>
  <c r="AR79" i="2"/>
  <c r="AS79" i="2"/>
  <c r="AR80" i="2"/>
  <c r="AS80" i="2"/>
  <c r="AR81" i="2"/>
  <c r="AS81" i="2"/>
  <c r="AR82" i="2"/>
  <c r="AS82" i="2"/>
  <c r="AR83" i="2"/>
  <c r="AS83" i="2"/>
  <c r="AR84" i="2"/>
  <c r="AS84" i="2"/>
  <c r="AR85" i="2"/>
  <c r="AS85" i="2"/>
  <c r="AR86" i="2"/>
  <c r="AS86" i="2"/>
  <c r="AR87" i="2"/>
  <c r="AS87" i="2"/>
  <c r="AR88" i="2"/>
  <c r="AS88" i="2"/>
  <c r="AR89" i="2"/>
  <c r="AS89" i="2"/>
  <c r="AR90" i="2"/>
  <c r="AS90" i="2"/>
  <c r="AR5" i="2"/>
  <c r="AS5" i="2"/>
  <c r="BP7" i="1"/>
  <c r="BQ7" i="1"/>
  <c r="BP8" i="1"/>
  <c r="BQ8" i="1"/>
  <c r="BP9" i="1"/>
  <c r="BQ9" i="1"/>
  <c r="BP10" i="1"/>
  <c r="BQ10" i="1"/>
  <c r="BP11" i="1"/>
  <c r="BQ11" i="1"/>
  <c r="BP12" i="1"/>
  <c r="BQ12" i="1"/>
  <c r="BP13" i="1"/>
  <c r="BQ13" i="1"/>
  <c r="BP14" i="1"/>
  <c r="BQ14" i="1"/>
  <c r="BP15" i="1"/>
  <c r="BQ15" i="1"/>
  <c r="BP16" i="1"/>
  <c r="BQ16" i="1"/>
  <c r="BP17" i="1"/>
  <c r="BQ17" i="1"/>
  <c r="BP18" i="1"/>
  <c r="BQ18" i="1"/>
  <c r="BP19" i="1"/>
  <c r="BQ19" i="1"/>
  <c r="BP20" i="1"/>
  <c r="BQ20" i="1"/>
  <c r="BP21" i="1"/>
  <c r="BQ21" i="1"/>
  <c r="BP22" i="1"/>
  <c r="BQ22" i="1"/>
  <c r="BP23" i="1"/>
  <c r="BQ23" i="1"/>
  <c r="BP24" i="1"/>
  <c r="BQ24" i="1"/>
  <c r="BP25" i="1"/>
  <c r="BQ25" i="1"/>
  <c r="BP26" i="1"/>
  <c r="BQ26" i="1"/>
  <c r="BP27" i="1"/>
  <c r="BQ27" i="1"/>
  <c r="BP28" i="1"/>
  <c r="BQ28" i="1"/>
  <c r="BP29" i="1"/>
  <c r="BQ29" i="1"/>
  <c r="BP30" i="1"/>
  <c r="BQ30" i="1"/>
  <c r="BP31" i="1"/>
  <c r="BQ31" i="1"/>
  <c r="BP32" i="1"/>
  <c r="BQ32" i="1"/>
  <c r="BP33" i="1"/>
  <c r="BQ33" i="1"/>
  <c r="BP34" i="1"/>
  <c r="BQ34" i="1"/>
  <c r="BP35" i="1"/>
  <c r="BQ35" i="1"/>
  <c r="BP36" i="1"/>
  <c r="BQ36" i="1"/>
  <c r="BP37" i="1"/>
  <c r="BQ37" i="1"/>
  <c r="BP38" i="1"/>
  <c r="BQ38" i="1"/>
  <c r="BP39" i="1"/>
  <c r="BQ39" i="1"/>
  <c r="BP40" i="1"/>
  <c r="BQ40" i="1"/>
  <c r="BP41" i="1"/>
  <c r="BQ41" i="1"/>
  <c r="BP42" i="1"/>
  <c r="BQ42" i="1"/>
  <c r="BP43" i="1"/>
  <c r="BQ43" i="1"/>
  <c r="BP44" i="1"/>
  <c r="BQ44" i="1"/>
  <c r="BP45" i="1"/>
  <c r="BQ45" i="1"/>
  <c r="BP46" i="1"/>
  <c r="BQ46" i="1"/>
  <c r="BP47" i="1"/>
  <c r="BQ47" i="1"/>
  <c r="BP6" i="1"/>
  <c r="BQ6" i="1"/>
  <c r="BP5" i="1"/>
  <c r="A58" i="1"/>
  <c r="AV53" i="2"/>
  <c r="AV54" i="2"/>
  <c r="AV55" i="2"/>
  <c r="AV56" i="2"/>
  <c r="AV57" i="2"/>
  <c r="AV58" i="2"/>
  <c r="AV59" i="2"/>
  <c r="AV60" i="2"/>
  <c r="AV61" i="2"/>
  <c r="AV62" i="2"/>
  <c r="AV63" i="2"/>
  <c r="AV64" i="2"/>
  <c r="AV65" i="2"/>
  <c r="AV66" i="2"/>
  <c r="AV67" i="2"/>
  <c r="AV68" i="2"/>
  <c r="AV69" i="2"/>
  <c r="AV70" i="2"/>
  <c r="AV71" i="2"/>
  <c r="AV72" i="2"/>
  <c r="AV73" i="2"/>
  <c r="AV74" i="2"/>
  <c r="AV75" i="2"/>
  <c r="AV76" i="2"/>
  <c r="AV77" i="2"/>
  <c r="AV78" i="2"/>
  <c r="AV79" i="2"/>
  <c r="AV80" i="2"/>
  <c r="AV81" i="2"/>
  <c r="AV82" i="2"/>
  <c r="AV83" i="2"/>
  <c r="AV84" i="2"/>
  <c r="AV85" i="2"/>
  <c r="AV86" i="2"/>
  <c r="AV87" i="2"/>
  <c r="AV88" i="2"/>
  <c r="AV89" i="2"/>
  <c r="AV90" i="2"/>
  <c r="AV51" i="2"/>
  <c r="BO56" i="3"/>
  <c r="BP56" i="3"/>
  <c r="AP56" i="3"/>
  <c r="BO55" i="3"/>
  <c r="BP55" i="3"/>
  <c r="AP55" i="3"/>
  <c r="BO54" i="3"/>
  <c r="BP54" i="3"/>
  <c r="AP54" i="3"/>
  <c r="BO53" i="3"/>
  <c r="BP53" i="3"/>
  <c r="AP53" i="3"/>
  <c r="BO52" i="3"/>
  <c r="BP52" i="3"/>
  <c r="AP52" i="3"/>
  <c r="BO51" i="3"/>
  <c r="BP51" i="3"/>
  <c r="AP51" i="3"/>
  <c r="BO50" i="3"/>
  <c r="BP50" i="3"/>
  <c r="AP50" i="3"/>
  <c r="BO49" i="3"/>
  <c r="BP49" i="3"/>
  <c r="AP49" i="3"/>
  <c r="BO48" i="3"/>
  <c r="BP48" i="3"/>
  <c r="AP48" i="3"/>
  <c r="BO47" i="3"/>
  <c r="BP47" i="3"/>
  <c r="AP47" i="3"/>
  <c r="BO46" i="3"/>
  <c r="BP46" i="3"/>
  <c r="AP46" i="3"/>
  <c r="BO45" i="3"/>
  <c r="BP45" i="3"/>
  <c r="AP45" i="3"/>
  <c r="BO44" i="3"/>
  <c r="BP44" i="3"/>
  <c r="AP44" i="3"/>
  <c r="BO43" i="3"/>
  <c r="BP43" i="3"/>
  <c r="AP43" i="3"/>
  <c r="BO42" i="3"/>
  <c r="BP42" i="3"/>
  <c r="AP42" i="3"/>
  <c r="BO41" i="3"/>
  <c r="BP41" i="3"/>
  <c r="AP41" i="3"/>
  <c r="BO40" i="3"/>
  <c r="BP40" i="3"/>
  <c r="AP40" i="3"/>
  <c r="BO39" i="3"/>
  <c r="BP39" i="3"/>
  <c r="AP39" i="3"/>
  <c r="BO38" i="3"/>
  <c r="BP38" i="3"/>
  <c r="AP38" i="3"/>
  <c r="BO37" i="3"/>
  <c r="BP37" i="3"/>
  <c r="AP37" i="3"/>
  <c r="BO36" i="3"/>
  <c r="BP36" i="3"/>
  <c r="AP36" i="3"/>
  <c r="BO35" i="3"/>
  <c r="BP35" i="3"/>
  <c r="AP35" i="3"/>
  <c r="BO34" i="3"/>
  <c r="BP34" i="3"/>
  <c r="AP34" i="3"/>
  <c r="BO33" i="3"/>
  <c r="BP33" i="3"/>
  <c r="AP33" i="3"/>
  <c r="BO32" i="3"/>
  <c r="BP32" i="3"/>
  <c r="AP32" i="3"/>
  <c r="BO31" i="3"/>
  <c r="BP31" i="3"/>
  <c r="AP31" i="3"/>
  <c r="BO30" i="3"/>
  <c r="BP30" i="3"/>
  <c r="AP30" i="3"/>
  <c r="BO29" i="3"/>
  <c r="BP29" i="3"/>
  <c r="AP29" i="3"/>
  <c r="BO28" i="3"/>
  <c r="BP28" i="3"/>
  <c r="AP28" i="3"/>
  <c r="BO27" i="3"/>
  <c r="BP27" i="3"/>
  <c r="AP27" i="3"/>
  <c r="BO26" i="3"/>
  <c r="BP26" i="3"/>
  <c r="AP26" i="3"/>
  <c r="BO25" i="3"/>
  <c r="BP25" i="3"/>
  <c r="AP25" i="3"/>
  <c r="BO24" i="3"/>
  <c r="BP24" i="3"/>
  <c r="AP24" i="3"/>
  <c r="BO23" i="3"/>
  <c r="BP23" i="3"/>
  <c r="AP23" i="3"/>
  <c r="BO22" i="3"/>
  <c r="BP22" i="3"/>
  <c r="AP22" i="3"/>
  <c r="BO21" i="3"/>
  <c r="BP21" i="3"/>
  <c r="AP21" i="3"/>
  <c r="BO20" i="3"/>
  <c r="BP20" i="3"/>
  <c r="AP20" i="3"/>
  <c r="BO19" i="3"/>
  <c r="BP19" i="3"/>
  <c r="AP19" i="3"/>
  <c r="BO18" i="3"/>
  <c r="BP18" i="3"/>
  <c r="AP18" i="3"/>
  <c r="BO17" i="3"/>
  <c r="BP17" i="3"/>
  <c r="AP17" i="3"/>
  <c r="BO16" i="3"/>
  <c r="BP16" i="3"/>
  <c r="AP16" i="3"/>
  <c r="BO15" i="3"/>
  <c r="BP15" i="3"/>
  <c r="AP15" i="3"/>
  <c r="BO14" i="3"/>
  <c r="BP14" i="3"/>
  <c r="AP14" i="3"/>
  <c r="BO13" i="3"/>
  <c r="BP13" i="3"/>
  <c r="AP13" i="3"/>
  <c r="BO12" i="3"/>
  <c r="BP12" i="3"/>
  <c r="AP12" i="3"/>
  <c r="BO11" i="3"/>
  <c r="BP11" i="3"/>
  <c r="AP11" i="3"/>
  <c r="BO10" i="3"/>
  <c r="BP10" i="3"/>
  <c r="AP10" i="3"/>
  <c r="BO9" i="3"/>
  <c r="BP9" i="3"/>
  <c r="AP9" i="3"/>
  <c r="BO8" i="3"/>
  <c r="BP8" i="3"/>
  <c r="AP8" i="3"/>
  <c r="BO7" i="3"/>
  <c r="BP7" i="3"/>
  <c r="AP7" i="3"/>
  <c r="BO6" i="3"/>
  <c r="BP6" i="3"/>
  <c r="AP6" i="3"/>
  <c r="BO5" i="3"/>
  <c r="BP5" i="3"/>
  <c r="AP5" i="3"/>
  <c r="BO4" i="3"/>
  <c r="BP4" i="3"/>
  <c r="AP4" i="3"/>
  <c r="BO3" i="3"/>
  <c r="BP3" i="3"/>
  <c r="AO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5" i="1"/>
  <c r="AO36" i="1"/>
  <c r="AO38" i="1"/>
  <c r="AO39" i="1"/>
  <c r="AO40" i="1"/>
  <c r="AO41" i="1"/>
  <c r="AO42" i="1"/>
  <c r="AO43" i="1"/>
  <c r="AO44" i="1"/>
  <c r="AO45" i="1"/>
  <c r="AO46" i="1"/>
  <c r="AO7" i="1"/>
</calcChain>
</file>

<file path=xl/sharedStrings.xml><?xml version="1.0" encoding="utf-8"?>
<sst xmlns="http://schemas.openxmlformats.org/spreadsheetml/2006/main" count="1796" uniqueCount="365">
  <si>
    <t>L00580210</t>
  </si>
  <si>
    <t>L00593228</t>
  </si>
  <si>
    <t xml:space="preserve">Sanders, Jacob </t>
  </si>
  <si>
    <t>L00582982</t>
  </si>
  <si>
    <t>L00605314</t>
  </si>
  <si>
    <t>L00464253</t>
  </si>
  <si>
    <t xml:space="preserve">Sherman, Haley </t>
  </si>
  <si>
    <t>L00530280</t>
  </si>
  <si>
    <t>L00152733</t>
  </si>
  <si>
    <t xml:space="preserve">Skidgel, Jessica </t>
  </si>
  <si>
    <t>L00530272</t>
  </si>
  <si>
    <t>L00588556</t>
  </si>
  <si>
    <t xml:space="preserve">Thwaites, Lauryn </t>
  </si>
  <si>
    <t>L00549414</t>
  </si>
  <si>
    <t>L00402909</t>
  </si>
  <si>
    <t>L00594498</t>
  </si>
  <si>
    <t>L00515447</t>
  </si>
  <si>
    <r>
      <t>Wiltshire, Doug</t>
    </r>
    <r>
      <rPr>
        <sz val="7.5"/>
        <color rgb="FFFF0000"/>
        <rFont val="Calibri"/>
        <family val="2"/>
        <scheme val="minor"/>
      </rPr>
      <t xml:space="preserve"> </t>
    </r>
  </si>
  <si>
    <t xml:space="preserve">Williams, Forrest </t>
  </si>
  <si>
    <t xml:space="preserve">Vinson, Jerremy </t>
  </si>
  <si>
    <t xml:space="preserve">Thropp, Alexa </t>
  </si>
  <si>
    <t xml:space="preserve">Simmons, Sara </t>
  </si>
  <si>
    <t xml:space="preserve">Schmorde, Mikhail </t>
  </si>
  <si>
    <t xml:space="preserve">Ricks, Rafael </t>
  </si>
  <si>
    <t>Mueller, Gus</t>
  </si>
  <si>
    <t xml:space="preserve">Maffett, Mark </t>
  </si>
  <si>
    <t xml:space="preserve">Mac Leod, Valeria </t>
  </si>
  <si>
    <t xml:space="preserve">Laszlo, Nicholas </t>
  </si>
  <si>
    <t xml:space="preserve">Kent, Bho </t>
  </si>
  <si>
    <t>Kalanges, Alex</t>
  </si>
  <si>
    <t xml:space="preserve">Hammond, Elise </t>
  </si>
  <si>
    <t xml:space="preserve">Graham, Brian </t>
  </si>
  <si>
    <t xml:space="preserve">Goodwin, Eric </t>
  </si>
  <si>
    <t xml:space="preserve">Gilseth, Kelsey </t>
  </si>
  <si>
    <t xml:space="preserve">Dunaway, Emily </t>
  </si>
  <si>
    <t xml:space="preserve">Dietel, Jackson </t>
  </si>
  <si>
    <t>Dick, Aaron</t>
  </si>
  <si>
    <t xml:space="preserve">Damron Sperry, Elta </t>
  </si>
  <si>
    <t>Cross, Shawn</t>
  </si>
  <si>
    <t xml:space="preserve">Buckner, Hannah </t>
  </si>
  <si>
    <t xml:space="preserve">Beach, Gerard </t>
  </si>
  <si>
    <t xml:space="preserve">Bauchereau, Ashley </t>
  </si>
  <si>
    <t xml:space="preserve">Bates, Matthew </t>
  </si>
  <si>
    <t xml:space="preserve">Adams, Lena </t>
  </si>
  <si>
    <t>L00580245</t>
  </si>
  <si>
    <t>L00514646</t>
  </si>
  <si>
    <t>L00513193</t>
  </si>
  <si>
    <t>L00590742</t>
  </si>
  <si>
    <t>L00490247</t>
  </si>
  <si>
    <t>L00599436</t>
  </si>
  <si>
    <t>L00606174</t>
  </si>
  <si>
    <t>L00590199</t>
  </si>
  <si>
    <t>L00054992</t>
  </si>
  <si>
    <t>L00601325</t>
  </si>
  <si>
    <r>
      <t>Hanan, John S</t>
    </r>
    <r>
      <rPr>
        <sz val="7.5"/>
        <color rgb="FFFF0000"/>
        <rFont val="Calibri"/>
        <family val="2"/>
        <scheme val="minor"/>
      </rPr>
      <t xml:space="preserve"> </t>
    </r>
  </si>
  <si>
    <t>L00211025</t>
  </si>
  <si>
    <t>L00508750</t>
  </si>
  <si>
    <t>L00179529</t>
  </si>
  <si>
    <t>L00503431</t>
  </si>
  <si>
    <t xml:space="preserve">Inaba, Kazumasa </t>
  </si>
  <si>
    <t>L00574145</t>
  </si>
  <si>
    <t>L00321136</t>
  </si>
  <si>
    <t>L00495213</t>
  </si>
  <si>
    <t>L00478064</t>
  </si>
  <si>
    <t>L00479651</t>
  </si>
  <si>
    <t>L00180229</t>
  </si>
  <si>
    <t>L00483756</t>
  </si>
  <si>
    <t>L00578270</t>
  </si>
  <si>
    <t>L00473267</t>
  </si>
  <si>
    <t>L00576431</t>
  </si>
  <si>
    <t>L00561469</t>
  </si>
  <si>
    <t>L00532272</t>
  </si>
  <si>
    <t>L00584785</t>
  </si>
  <si>
    <t>L00530819</t>
  </si>
  <si>
    <t>L00542038</t>
  </si>
  <si>
    <t>L00566173</t>
  </si>
  <si>
    <t xml:space="preserve">Majercin, Sarah </t>
  </si>
  <si>
    <t>L00545765</t>
  </si>
  <si>
    <t>L00578489</t>
  </si>
  <si>
    <t xml:space="preserve">Ojha, Ashwin </t>
  </si>
  <si>
    <t>L00480056</t>
  </si>
  <si>
    <t>L00605251</t>
  </si>
  <si>
    <t>L00587546</t>
  </si>
  <si>
    <t>L00576254</t>
  </si>
  <si>
    <t>L00552023</t>
  </si>
  <si>
    <t xml:space="preserve">Sandreth, Bryan </t>
  </si>
  <si>
    <t>L00566975</t>
  </si>
  <si>
    <t>L00593925</t>
  </si>
  <si>
    <t xml:space="preserve">Schauer, Alec </t>
  </si>
  <si>
    <t>L00537035</t>
  </si>
  <si>
    <t>L00593880</t>
  </si>
  <si>
    <t>L00460154</t>
  </si>
  <si>
    <t xml:space="preserve">Seidlitz, Kyle </t>
  </si>
  <si>
    <t>L00282215</t>
  </si>
  <si>
    <t>L00382698</t>
  </si>
  <si>
    <t>L00569058</t>
  </si>
  <si>
    <t>L00560446</t>
  </si>
  <si>
    <t>L00587910</t>
  </si>
  <si>
    <t>L00569585</t>
  </si>
  <si>
    <t>L00585418</t>
  </si>
  <si>
    <t>L00600806</t>
  </si>
  <si>
    <r>
      <t xml:space="preserve">Allen, Charlene </t>
    </r>
    <r>
      <rPr>
        <sz val="7.5"/>
        <color rgb="FFFF0000"/>
        <rFont val="Calibri"/>
        <family val="2"/>
        <scheme val="minor"/>
      </rPr>
      <t xml:space="preserve"> </t>
    </r>
  </si>
  <si>
    <t>Andrews, Jessica</t>
  </si>
  <si>
    <t xml:space="preserve">Duncan, Sean </t>
  </si>
  <si>
    <t xml:space="preserve">Easterly, Darren </t>
  </si>
  <si>
    <t xml:space="preserve">Halverson, Ashley </t>
  </si>
  <si>
    <t xml:space="preserve">Houpt, Sonja </t>
  </si>
  <si>
    <t xml:space="preserve">Jenness, Amy </t>
  </si>
  <si>
    <t xml:space="preserve">Jensen, Eric </t>
  </si>
  <si>
    <t>Kong, Jerold</t>
  </si>
  <si>
    <t xml:space="preserve">Lawson, Elizabeth </t>
  </si>
  <si>
    <t xml:space="preserve">Middleton, Aidan </t>
  </si>
  <si>
    <t>Patterson, Jeffrey</t>
  </si>
  <si>
    <t>Phillipson, Spencer</t>
  </si>
  <si>
    <t xml:space="preserve">Sanders, Kimberly </t>
  </si>
  <si>
    <r>
      <t>Reed, De</t>
    </r>
    <r>
      <rPr>
        <b/>
        <sz val="12"/>
        <color theme="1"/>
        <rFont val="Calibri"/>
        <family val="2"/>
        <scheme val="minor"/>
      </rPr>
      <t>z</t>
    </r>
    <r>
      <rPr>
        <sz val="12"/>
        <color theme="1"/>
        <rFont val="Calibri"/>
        <family val="2"/>
        <scheme val="minor"/>
      </rPr>
      <t xml:space="preserve">erick </t>
    </r>
  </si>
  <si>
    <t>Schaffer, Jon</t>
  </si>
  <si>
    <t xml:space="preserve">Schimmels, Isaac </t>
  </si>
  <si>
    <t>Schulz, Katherine</t>
  </si>
  <si>
    <t>Short, Sky</t>
  </si>
  <si>
    <t xml:space="preserve">Smith, Austin </t>
  </si>
  <si>
    <t xml:space="preserve">Snow, Casey </t>
  </si>
  <si>
    <t xml:space="preserve">Stark, Josh </t>
  </si>
  <si>
    <t xml:space="preserve">Thurman, Colton </t>
  </si>
  <si>
    <t xml:space="preserve">Tripp, Brandon </t>
  </si>
  <si>
    <t>Warren, Sebastian</t>
  </si>
  <si>
    <t xml:space="preserve">Al-Jaber, Aisha </t>
  </si>
  <si>
    <t xml:space="preserve">Almatrood, Sammi </t>
  </si>
  <si>
    <t xml:space="preserve">Bailey, Christina </t>
  </si>
  <si>
    <t xml:space="preserve">Bain Hasselman, Colton </t>
  </si>
  <si>
    <t>Balthrop, Kathleen</t>
  </si>
  <si>
    <t xml:space="preserve">Borges, Kelli </t>
  </si>
  <si>
    <t xml:space="preserve">Colby, McKenna </t>
  </si>
  <si>
    <t xml:space="preserve">Forsythe, Cody </t>
  </si>
  <si>
    <t>Friedrich, Chris</t>
  </si>
  <si>
    <t xml:space="preserve">Fuhriman, Jalen </t>
  </si>
  <si>
    <t>Kraemer, Will</t>
  </si>
  <si>
    <t>Miller, Biff</t>
  </si>
  <si>
    <t xml:space="preserve">Wilson, Dj </t>
  </si>
  <si>
    <t>Ricks, Rafael</t>
  </si>
  <si>
    <t xml:space="preserve">Riddle, Mikaila </t>
  </si>
  <si>
    <t>Mussack, Jordan</t>
  </si>
  <si>
    <t>Student Name</t>
  </si>
  <si>
    <t>Student ID</t>
  </si>
  <si>
    <t>L00603593</t>
  </si>
  <si>
    <t xml:space="preserve">Bass, Katy </t>
  </si>
  <si>
    <t>L00519803</t>
  </si>
  <si>
    <t>L00520759</t>
  </si>
  <si>
    <t>L00530001</t>
  </si>
  <si>
    <t>L00591744</t>
  </si>
  <si>
    <t>L00591387</t>
  </si>
  <si>
    <t>L00421609</t>
  </si>
  <si>
    <t>L00515680</t>
  </si>
  <si>
    <t>L00158775</t>
  </si>
  <si>
    <t>L00572093</t>
  </si>
  <si>
    <t>L00595977</t>
  </si>
  <si>
    <t>L00585336</t>
  </si>
  <si>
    <t>L00583926</t>
  </si>
  <si>
    <t>L00594183</t>
  </si>
  <si>
    <t xml:space="preserve">Guo, Qingyang </t>
  </si>
  <si>
    <t>L00601694</t>
  </si>
  <si>
    <t>L00567673</t>
  </si>
  <si>
    <t>L00294338</t>
  </si>
  <si>
    <t xml:space="preserve">Hu, Xueyuan </t>
  </si>
  <si>
    <t>L00573239</t>
  </si>
  <si>
    <t>L00583637</t>
  </si>
  <si>
    <t xml:space="preserve">Kallevig, Ivan </t>
  </si>
  <si>
    <t>L00606669</t>
  </si>
  <si>
    <t>L00571640</t>
  </si>
  <si>
    <t>L00479875</t>
  </si>
  <si>
    <t>L00554807</t>
  </si>
  <si>
    <t>L00574871</t>
  </si>
  <si>
    <t xml:space="preserve">Martindale, Allen </t>
  </si>
  <si>
    <t>L00559918</t>
  </si>
  <si>
    <t>L00015384</t>
  </si>
  <si>
    <t>Mustain, Demetrius</t>
  </si>
  <si>
    <t xml:space="preserve">Nicolas, Nicolas </t>
  </si>
  <si>
    <t xml:space="preserve">Matrood, Zack </t>
  </si>
  <si>
    <t>Lentz, Stephanie</t>
  </si>
  <si>
    <t>Krasneski, Robert</t>
  </si>
  <si>
    <t xml:space="preserve">Jarvis, Courtney </t>
  </si>
  <si>
    <t xml:space="preserve">Ishmael, Rikki </t>
  </si>
  <si>
    <t>Huth, Miquelia</t>
  </si>
  <si>
    <t xml:space="preserve">Honer, Darrell </t>
  </si>
  <si>
    <t>Hannah, Sam</t>
  </si>
  <si>
    <r>
      <t xml:space="preserve">Dovincea, Piccasso </t>
    </r>
    <r>
      <rPr>
        <sz val="7.5"/>
        <color rgb="FFFF0000"/>
        <rFont val="Calibri"/>
        <family val="2"/>
        <scheme val="minor"/>
      </rPr>
      <t>Confi</t>
    </r>
  </si>
  <si>
    <t xml:space="preserve">LoweryKing MacKenzie </t>
  </si>
  <si>
    <t>U</t>
  </si>
  <si>
    <t xml:space="preserve">H </t>
  </si>
  <si>
    <t>O</t>
  </si>
  <si>
    <t>C</t>
  </si>
  <si>
    <t>T</t>
  </si>
  <si>
    <t>B</t>
  </si>
  <si>
    <t>E</t>
  </si>
  <si>
    <t>R</t>
  </si>
  <si>
    <t>N</t>
  </si>
  <si>
    <t>V</t>
  </si>
  <si>
    <t>M</t>
  </si>
  <si>
    <t>D</t>
  </si>
  <si>
    <t>1:00 P.M. CLASS</t>
  </si>
  <si>
    <t>wk</t>
  </si>
  <si>
    <t xml:space="preserve"> </t>
  </si>
  <si>
    <t>W</t>
  </si>
  <si>
    <t>F</t>
  </si>
  <si>
    <t>Buck, Shayna (wed)</t>
  </si>
  <si>
    <t>Tuck, Tagen</t>
  </si>
  <si>
    <t>L00590336</t>
  </si>
  <si>
    <t>McDonald, Laurie</t>
  </si>
  <si>
    <t>L00228606</t>
  </si>
  <si>
    <t>Vasbinder, Fella</t>
  </si>
  <si>
    <t>mixer</t>
  </si>
  <si>
    <t>field map</t>
  </si>
  <si>
    <t>map Q 1</t>
  </si>
  <si>
    <t>H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</si>
  <si>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</si>
  <si>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</si>
  <si>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</si>
  <si>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</si>
  <si>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</si>
  <si>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</si>
  <si>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</si>
  <si>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</si>
  <si>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</si>
  <si>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 xml:space="preserve">WEEK 10  </t>
  </si>
  <si>
    <t>S</t>
  </si>
  <si>
    <t>A</t>
  </si>
  <si>
    <t>Y</t>
  </si>
  <si>
    <t>K</t>
  </si>
  <si>
    <t>G</t>
  </si>
  <si>
    <t>I</t>
  </si>
  <si>
    <t>L</t>
  </si>
  <si>
    <t>Morgan, Caleb</t>
  </si>
  <si>
    <t>Latin Amer</t>
  </si>
  <si>
    <t>SEA</t>
  </si>
  <si>
    <t>Eur</t>
  </si>
  <si>
    <t>Afr</t>
  </si>
  <si>
    <t>Grade Field map</t>
  </si>
  <si>
    <t>Grade of Field map</t>
  </si>
  <si>
    <t xml:space="preserve"> Perfect score </t>
  </si>
  <si>
    <t xml:space="preserve">no roll taken </t>
  </si>
  <si>
    <t>map quiz 1</t>
  </si>
  <si>
    <t>Wk 2</t>
  </si>
  <si>
    <t>quiz w 10/8</t>
  </si>
  <si>
    <t>10/1 pop qz</t>
  </si>
  <si>
    <t>mattison, conner</t>
  </si>
  <si>
    <r>
      <t>Potterf, Jacob A</t>
    </r>
    <r>
      <rPr>
        <sz val="7.5"/>
        <color rgb="FFFF0000"/>
        <rFont val="Calibri"/>
        <family val="2"/>
        <scheme val="minor"/>
      </rPr>
      <t xml:space="preserve"> *</t>
    </r>
  </si>
  <si>
    <t>Todd, Caitlin *</t>
  </si>
  <si>
    <t>Larson, Austin*</t>
  </si>
  <si>
    <t>Core</t>
  </si>
  <si>
    <t>buddy quiz</t>
  </si>
  <si>
    <t>Exam 1</t>
  </si>
  <si>
    <t>BR</t>
  </si>
  <si>
    <t>B+</t>
  </si>
  <si>
    <t>C-</t>
  </si>
  <si>
    <t>A-</t>
  </si>
  <si>
    <t>A.</t>
  </si>
  <si>
    <t>B-</t>
  </si>
  <si>
    <t>C.</t>
  </si>
  <si>
    <t>presentation</t>
  </si>
  <si>
    <t>Morales, Rey</t>
  </si>
  <si>
    <r>
      <t xml:space="preserve">Brown, </t>
    </r>
    <r>
      <rPr>
        <sz val="8"/>
        <color theme="1"/>
        <rFont val="Calibri"/>
        <scheme val="minor"/>
      </rPr>
      <t>Kendra holliday</t>
    </r>
  </si>
  <si>
    <t>a</t>
  </si>
  <si>
    <t>B.</t>
  </si>
  <si>
    <t xml:space="preserve">B. </t>
  </si>
  <si>
    <t>L00538202</t>
  </si>
  <si>
    <t>L00599973</t>
  </si>
  <si>
    <t>L00424642</t>
  </si>
  <si>
    <t>L00530064</t>
  </si>
  <si>
    <r>
      <t>Rocha, Alexis Nicole</t>
    </r>
    <r>
      <rPr>
        <sz val="7.5"/>
        <color rgb="FFFF0000"/>
        <rFont val="Calibri"/>
        <family val="2"/>
        <scheme val="minor"/>
      </rPr>
      <t xml:space="preserve"> </t>
    </r>
  </si>
  <si>
    <t>L00592229</t>
  </si>
  <si>
    <t xml:space="preserve">Sharma, Upasna </t>
  </si>
  <si>
    <t>L00594554</t>
  </si>
  <si>
    <t xml:space="preserve">Tadeo, Johanis </t>
  </si>
  <si>
    <t>L00491765</t>
  </si>
  <si>
    <t>L00489247</t>
  </si>
  <si>
    <t>L00460298</t>
  </si>
  <si>
    <t>L00591671</t>
  </si>
  <si>
    <t>L00467364</t>
  </si>
  <si>
    <t>L00576642</t>
  </si>
  <si>
    <t>L00596413</t>
  </si>
  <si>
    <t xml:space="preserve">Coleman, Erik </t>
  </si>
  <si>
    <t>L00474881</t>
  </si>
  <si>
    <t>L00193538</t>
  </si>
  <si>
    <t>L00581048</t>
  </si>
  <si>
    <t>L00593214</t>
  </si>
  <si>
    <t xml:space="preserve">Farley, Sarah </t>
  </si>
  <si>
    <t>L00554781</t>
  </si>
  <si>
    <t xml:space="preserve">Gooding, Tre' </t>
  </si>
  <si>
    <t>L00593763</t>
  </si>
  <si>
    <t>L00585406</t>
  </si>
  <si>
    <t xml:space="preserve">Hendrix, Sophia </t>
  </si>
  <si>
    <t>L00604955</t>
  </si>
  <si>
    <t>L00591535</t>
  </si>
  <si>
    <t>Map Quiz MTS</t>
  </si>
  <si>
    <t>lrg country</t>
  </si>
  <si>
    <t>Latin Am</t>
  </si>
  <si>
    <t>Europe</t>
  </si>
  <si>
    <t>No Afr</t>
  </si>
  <si>
    <t>Midterm</t>
  </si>
  <si>
    <t>Eur error +1</t>
  </si>
  <si>
    <t>perfect score</t>
  </si>
  <si>
    <t>Extra points</t>
  </si>
  <si>
    <t>pts possible</t>
  </si>
  <si>
    <t xml:space="preserve">Bonus points </t>
  </si>
  <si>
    <t>Middle East</t>
  </si>
  <si>
    <t>europe</t>
  </si>
  <si>
    <t>L00543231</t>
  </si>
  <si>
    <t>days missed</t>
  </si>
  <si>
    <t xml:space="preserve"> ATTEND /PARTIC</t>
  </si>
  <si>
    <t xml:space="preserve">30% OVERALL </t>
  </si>
  <si>
    <t>?</t>
  </si>
  <si>
    <t>PARTICP</t>
  </si>
  <si>
    <t>D-</t>
  </si>
  <si>
    <t>EXAM 25%</t>
  </si>
  <si>
    <t>MAP AV 15%</t>
  </si>
  <si>
    <t>PARTICIP 30%</t>
  </si>
  <si>
    <t>FINAL EXAM30%</t>
  </si>
  <si>
    <t>Human Geog 142</t>
  </si>
  <si>
    <t>b</t>
  </si>
  <si>
    <t>c</t>
  </si>
  <si>
    <t>c+</t>
  </si>
  <si>
    <t>Exam 2</t>
  </si>
  <si>
    <t>so Africa</t>
  </si>
  <si>
    <t>Reference for MQ3</t>
  </si>
  <si>
    <t>field map absence</t>
  </si>
  <si>
    <t>Attendence to date</t>
  </si>
  <si>
    <t>world buddy quiz</t>
  </si>
  <si>
    <t>So africa</t>
  </si>
  <si>
    <t>Map quiz 3</t>
  </si>
  <si>
    <t>PERFECT SCORE</t>
  </si>
  <si>
    <t xml:space="preserve">EXTRA CREDIT POINTS </t>
  </si>
  <si>
    <t>CLIMATE MAP</t>
  </si>
  <si>
    <t>QUIZ</t>
  </si>
  <si>
    <t>QUIZ 2</t>
  </si>
  <si>
    <t>Map Quiz 2 MTS</t>
  </si>
  <si>
    <t>Map Quiz 3RIVERS</t>
  </si>
  <si>
    <t>participation</t>
  </si>
  <si>
    <t>Nguyen, Shereena</t>
  </si>
  <si>
    <t>-</t>
  </si>
  <si>
    <t>f</t>
  </si>
  <si>
    <t>world</t>
  </si>
  <si>
    <t>final exam</t>
  </si>
  <si>
    <t>Sarvis McKenna</t>
  </si>
  <si>
    <t>COURSE MAP %</t>
  </si>
  <si>
    <t xml:space="preserve">F </t>
  </si>
  <si>
    <t>10 am class</t>
  </si>
  <si>
    <t>wk 10</t>
  </si>
  <si>
    <t>c-</t>
  </si>
  <si>
    <t>free</t>
  </si>
  <si>
    <t>C+</t>
  </si>
  <si>
    <t>LAST DATE</t>
  </si>
  <si>
    <t xml:space="preserve">GEOG 141 </t>
  </si>
  <si>
    <t>CRN 21299</t>
  </si>
  <si>
    <t>1 PM CLASS</t>
  </si>
  <si>
    <t>GEOG 141</t>
  </si>
  <si>
    <t xml:space="preserve">FINAL EXAM </t>
  </si>
  <si>
    <t>% FINAL30%</t>
  </si>
  <si>
    <t>% PARTICIP</t>
  </si>
  <si>
    <t xml:space="preserve">OVERALL PARTICIP </t>
  </si>
  <si>
    <t>% MAP AV 15%</t>
  </si>
  <si>
    <t>Midtrm25%</t>
  </si>
  <si>
    <t>% midterm</t>
  </si>
  <si>
    <t>course grade</t>
  </si>
  <si>
    <t>letter grade</t>
  </si>
  <si>
    <t>% FINAL EXAM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</si>
</sst>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i/>
      <sz val="14"/>
      <color theme="1"/>
      <name val="Calibri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libri"/>
      <scheme val="minor"/>
    </font>
    <font>
      <sz val="8"/>
      <color theme="1"/>
      <name val="Calibri"/>
      <scheme val="minor"/>
    </font>
    <font>
      <sz val="14"/>
      <color theme="1"/>
      <name val="Calibri"/>
      <scheme val="minor"/>
    </font>
    <font>
      <b/>
      <i/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Fill="1" applyBorder="1"/>
    <xf numFmtId="0" fontId="0" fillId="0" borderId="1" xfId="0" applyFill="1" applyBorder="1"/>
    <xf numFmtId="0" fontId="8" fillId="0" borderId="5" xfId="0" applyFont="1" applyBorder="1"/>
    <xf numFmtId="0" fontId="7" fillId="0" borderId="6" xfId="0" applyFont="1" applyBorder="1"/>
    <xf numFmtId="0" fontId="0" fillId="2" borderId="1" xfId="0" applyFill="1" applyBorder="1" applyAlignment="1">
      <alignment vertical="center" wrapText="1"/>
    </xf>
    <xf numFmtId="0" fontId="0" fillId="2" borderId="1" xfId="0" applyFill="1" applyBorder="1"/>
    <xf numFmtId="0" fontId="8" fillId="2" borderId="5" xfId="0" applyFont="1" applyFill="1" applyBorder="1" applyAlignment="1">
      <alignment vertical="center" wrapText="1"/>
    </xf>
    <xf numFmtId="17" fontId="8" fillId="2" borderId="5" xfId="0" applyNumberFormat="1" applyFont="1" applyFill="1" applyBorder="1" applyAlignment="1">
      <alignment vertical="center" wrapText="1"/>
    </xf>
    <xf numFmtId="0" fontId="7" fillId="2" borderId="6" xfId="0" applyFont="1" applyFill="1" applyBorder="1"/>
    <xf numFmtId="0" fontId="1" fillId="2" borderId="1" xfId="0" applyFont="1" applyFill="1" applyBorder="1"/>
    <xf numFmtId="0" fontId="8" fillId="2" borderId="5" xfId="0" applyFont="1" applyFill="1" applyBorder="1"/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0" xfId="0" applyFont="1"/>
    <xf numFmtId="0" fontId="0" fillId="0" borderId="3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2" borderId="1" xfId="0" applyFill="1" applyBorder="1" applyAlignment="1">
      <alignment textRotation="90"/>
    </xf>
    <xf numFmtId="0" fontId="0" fillId="0" borderId="1" xfId="0" applyBorder="1" applyAlignment="1">
      <alignment textRotation="90"/>
    </xf>
    <xf numFmtId="0" fontId="0" fillId="0" borderId="0" xfId="0" applyFill="1" applyBorder="1" applyAlignment="1">
      <alignment vertical="center" textRotation="89" wrapText="1"/>
    </xf>
    <xf numFmtId="0" fontId="0" fillId="2" borderId="1" xfId="0" applyFill="1" applyBorder="1" applyAlignment="1">
      <alignment textRotation="89"/>
    </xf>
    <xf numFmtId="0" fontId="0" fillId="0" borderId="1" xfId="0" applyBorder="1" applyAlignment="1">
      <alignment textRotation="89"/>
    </xf>
    <xf numFmtId="0" fontId="0" fillId="0" borderId="0" xfId="0" applyAlignment="1">
      <alignment textRotation="89"/>
    </xf>
    <xf numFmtId="0" fontId="3" fillId="0" borderId="2" xfId="0" applyFont="1" applyBorder="1"/>
    <xf numFmtId="0" fontId="7" fillId="3" borderId="1" xfId="0" applyFont="1" applyFill="1" applyBorder="1"/>
    <xf numFmtId="0" fontId="7" fillId="3" borderId="8" xfId="0" applyFont="1" applyFill="1" applyBorder="1"/>
    <xf numFmtId="0" fontId="9" fillId="2" borderId="1" xfId="0" applyFont="1" applyFill="1" applyBorder="1" applyAlignment="1">
      <alignment textRotation="90" wrapText="1"/>
    </xf>
    <xf numFmtId="0" fontId="0" fillId="0" borderId="2" xfId="0" applyBorder="1" applyAlignment="1">
      <alignment vertical="top" wrapText="1"/>
    </xf>
    <xf numFmtId="0" fontId="0" fillId="0" borderId="1" xfId="0" applyBorder="1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/>
    <xf numFmtId="0" fontId="0" fillId="2" borderId="0" xfId="0" applyFill="1"/>
    <xf numFmtId="0" fontId="9" fillId="2" borderId="1" xfId="0" applyFont="1" applyFill="1" applyBorder="1" applyAlignment="1">
      <alignment vertical="center" textRotation="90" wrapText="1"/>
    </xf>
    <xf numFmtId="0" fontId="9" fillId="0" borderId="1" xfId="0" applyFont="1" applyBorder="1" applyAlignment="1">
      <alignment textRotation="90" wrapText="1"/>
    </xf>
    <xf numFmtId="0" fontId="0" fillId="0" borderId="1" xfId="0" applyBorder="1"/>
    <xf numFmtId="0" fontId="0" fillId="0" borderId="1" xfId="0" applyBorder="1"/>
    <xf numFmtId="0" fontId="8" fillId="0" borderId="1" xfId="0" applyFont="1" applyBorder="1" applyAlignment="1">
      <alignment textRotation="90"/>
    </xf>
    <xf numFmtId="0" fontId="1" fillId="0" borderId="1" xfId="0" applyFont="1" applyBorder="1" applyAlignment="1">
      <alignment textRotation="89"/>
    </xf>
    <xf numFmtId="0" fontId="3" fillId="0" borderId="1" xfId="0" applyFont="1" applyBorder="1"/>
    <xf numFmtId="0" fontId="0" fillId="0" borderId="1" xfId="0" applyBorder="1"/>
    <xf numFmtId="0" fontId="3" fillId="0" borderId="2" xfId="0" applyFont="1" applyBorder="1" applyAlignment="1"/>
    <xf numFmtId="0" fontId="0" fillId="2" borderId="1" xfId="0" applyFill="1" applyBorder="1" applyAlignment="1"/>
    <xf numFmtId="0" fontId="9" fillId="2" borderId="1" xfId="0" applyFont="1" applyFill="1" applyBorder="1" applyAlignment="1">
      <alignment wrapText="1"/>
    </xf>
    <xf numFmtId="0" fontId="0" fillId="0" borderId="1" xfId="0" applyBorder="1" applyAlignment="1"/>
    <xf numFmtId="0" fontId="10" fillId="2" borderId="1" xfId="0" applyFont="1" applyFill="1" applyBorder="1" applyAlignment="1"/>
    <xf numFmtId="0" fontId="0" fillId="0" borderId="0" xfId="0" applyAlignment="1"/>
    <xf numFmtId="9" fontId="0" fillId="2" borderId="1" xfId="0" applyNumberFormat="1" applyFill="1" applyBorder="1"/>
    <xf numFmtId="9" fontId="0" fillId="2" borderId="1" xfId="0" applyNumberFormat="1" applyFill="1" applyBorder="1" applyAlignment="1"/>
    <xf numFmtId="9" fontId="0" fillId="0" borderId="1" xfId="0" applyNumberFormat="1" applyBorder="1"/>
    <xf numFmtId="0" fontId="0" fillId="0" borderId="1" xfId="0" applyBorder="1"/>
    <xf numFmtId="0" fontId="0" fillId="0" borderId="1" xfId="0" applyBorder="1"/>
    <xf numFmtId="0" fontId="0" fillId="2" borderId="7" xfId="0" applyFill="1" applyBorder="1"/>
    <xf numFmtId="0" fontId="0" fillId="2" borderId="0" xfId="0" applyFill="1" applyBorder="1"/>
    <xf numFmtId="9" fontId="0" fillId="0" borderId="0" xfId="0" applyNumberFormat="1"/>
    <xf numFmtId="0" fontId="0" fillId="0" borderId="0" xfId="0" applyAlignment="1">
      <alignment textRotation="90"/>
    </xf>
    <xf numFmtId="0" fontId="3" fillId="0" borderId="2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10" fillId="2" borderId="1" xfId="0" applyFont="1" applyFill="1" applyBorder="1" applyAlignment="1">
      <alignment wrapText="1"/>
    </xf>
    <xf numFmtId="9" fontId="0" fillId="2" borderId="1" xfId="0" applyNumberForma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0" borderId="0" xfId="0" applyAlignment="1">
      <alignment wrapText="1"/>
    </xf>
    <xf numFmtId="0" fontId="11" fillId="0" borderId="2" xfId="0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0" fillId="0" borderId="1" xfId="0" applyBorder="1"/>
    <xf numFmtId="1" fontId="0" fillId="0" borderId="1" xfId="0" applyNumberFormat="1" applyBorder="1"/>
    <xf numFmtId="0" fontId="0" fillId="2" borderId="1" xfId="0" applyNumberFormat="1" applyFill="1" applyBorder="1"/>
    <xf numFmtId="0" fontId="9" fillId="2" borderId="1" xfId="0" applyNumberFormat="1" applyFont="1" applyFill="1" applyBorder="1" applyAlignment="1">
      <alignment textRotation="90" wrapText="1"/>
    </xf>
    <xf numFmtId="0" fontId="0" fillId="2" borderId="1" xfId="0" applyNumberFormat="1" applyFill="1" applyBorder="1" applyAlignment="1">
      <alignment textRotation="89"/>
    </xf>
    <xf numFmtId="0" fontId="8" fillId="2" borderId="5" xfId="0" applyNumberFormat="1" applyFont="1" applyFill="1" applyBorder="1"/>
    <xf numFmtId="0" fontId="7" fillId="2" borderId="6" xfId="0" applyNumberFormat="1" applyFont="1" applyFill="1" applyBorder="1"/>
    <xf numFmtId="0" fontId="0" fillId="0" borderId="8" xfId="0" applyBorder="1"/>
    <xf numFmtId="0" fontId="9" fillId="0" borderId="1" xfId="0" applyFont="1" applyBorder="1"/>
    <xf numFmtId="0" fontId="0" fillId="0" borderId="1" xfId="0" applyBorder="1"/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0" fontId="0" fillId="2" borderId="5" xfId="0" applyFill="1" applyBorder="1"/>
    <xf numFmtId="0" fontId="0" fillId="0" borderId="1" xfId="0" applyBorder="1"/>
    <xf numFmtId="0" fontId="0" fillId="4" borderId="1" xfId="0" applyFill="1" applyBorder="1" applyAlignment="1">
      <alignment textRotation="90"/>
    </xf>
    <xf numFmtId="0" fontId="0" fillId="4" borderId="1" xfId="0" applyFill="1" applyBorder="1"/>
    <xf numFmtId="0" fontId="0" fillId="0" borderId="9" xfId="0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0" fillId="2" borderId="9" xfId="0" applyFill="1" applyBorder="1"/>
    <xf numFmtId="0" fontId="0" fillId="0" borderId="9" xfId="0" applyBorder="1"/>
    <xf numFmtId="1" fontId="0" fillId="0" borderId="9" xfId="0" applyNumberFormat="1" applyBorder="1"/>
    <xf numFmtId="0" fontId="7" fillId="3" borderId="3" xfId="0" applyFont="1" applyFill="1" applyBorder="1"/>
    <xf numFmtId="0" fontId="0" fillId="0" borderId="8" xfId="0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0" fillId="2" borderId="8" xfId="0" applyFill="1" applyBorder="1"/>
    <xf numFmtId="1" fontId="0" fillId="0" borderId="8" xfId="0" applyNumberFormat="1" applyBorder="1"/>
    <xf numFmtId="0" fontId="0" fillId="0" borderId="1" xfId="0" applyFill="1" applyBorder="1" applyAlignment="1">
      <alignment vertical="center" wrapText="1"/>
    </xf>
    <xf numFmtId="0" fontId="0" fillId="0" borderId="1" xfId="0" applyBorder="1"/>
    <xf numFmtId="0" fontId="1" fillId="5" borderId="1" xfId="0" applyFont="1" applyFill="1" applyBorder="1" applyAlignment="1">
      <alignment textRotation="90"/>
    </xf>
    <xf numFmtId="0" fontId="0" fillId="5" borderId="1" xfId="0" applyFill="1" applyBorder="1" applyAlignment="1">
      <alignment textRotation="90"/>
    </xf>
    <xf numFmtId="0" fontId="1" fillId="6" borderId="1" xfId="0" applyFont="1" applyFill="1" applyBorder="1" applyAlignment="1">
      <alignment textRotation="90"/>
    </xf>
    <xf numFmtId="0" fontId="1" fillId="6" borderId="1" xfId="0" applyNumberFormat="1" applyFont="1" applyFill="1" applyBorder="1" applyAlignment="1">
      <alignment textRotation="90"/>
    </xf>
    <xf numFmtId="0" fontId="9" fillId="7" borderId="1" xfId="0" applyFont="1" applyFill="1" applyBorder="1" applyAlignment="1">
      <alignment textRotation="90" wrapText="1"/>
    </xf>
    <xf numFmtId="0" fontId="0" fillId="7" borderId="1" xfId="0" applyFill="1" applyBorder="1"/>
    <xf numFmtId="0" fontId="0" fillId="7" borderId="1" xfId="0" applyFill="1" applyBorder="1" applyAlignment="1">
      <alignment textRotation="89"/>
    </xf>
    <xf numFmtId="0" fontId="8" fillId="7" borderId="5" xfId="0" applyFont="1" applyFill="1" applyBorder="1"/>
    <xf numFmtId="0" fontId="7" fillId="7" borderId="6" xfId="0" applyFont="1" applyFill="1" applyBorder="1"/>
    <xf numFmtId="0" fontId="0" fillId="7" borderId="1" xfId="0" applyFill="1" applyBorder="1" applyAlignment="1">
      <alignment textRotation="90"/>
    </xf>
    <xf numFmtId="0" fontId="0" fillId="7" borderId="5" xfId="0" applyFill="1" applyBorder="1"/>
    <xf numFmtId="0" fontId="0" fillId="7" borderId="6" xfId="0" applyFill="1" applyBorder="1"/>
    <xf numFmtId="0" fontId="1" fillId="7" borderId="6" xfId="0" applyFont="1" applyFill="1" applyBorder="1"/>
    <xf numFmtId="0" fontId="9" fillId="7" borderId="1" xfId="0" applyFont="1" applyFill="1" applyBorder="1" applyAlignment="1">
      <alignment vertical="center" textRotation="90" wrapText="1"/>
    </xf>
    <xf numFmtId="0" fontId="0" fillId="7" borderId="1" xfId="0" applyFill="1" applyBorder="1" applyAlignment="1">
      <alignment vertical="center" wrapText="1"/>
    </xf>
    <xf numFmtId="0" fontId="8" fillId="7" borderId="5" xfId="0" applyFont="1" applyFill="1" applyBorder="1" applyAlignment="1">
      <alignment vertical="center" wrapText="1"/>
    </xf>
    <xf numFmtId="0" fontId="0" fillId="2" borderId="5" xfId="0" applyNumberFormat="1" applyFill="1" applyBorder="1" applyAlignment="1">
      <alignment textRotation="90"/>
    </xf>
    <xf numFmtId="0" fontId="0" fillId="2" borderId="5" xfId="0" applyNumberFormat="1" applyFill="1" applyBorder="1"/>
    <xf numFmtId="0" fontId="9" fillId="2" borderId="5" xfId="0" applyNumberFormat="1" applyFont="1" applyFill="1" applyBorder="1" applyAlignment="1">
      <alignment textRotation="90" wrapText="1"/>
    </xf>
    <xf numFmtId="0" fontId="0" fillId="2" borderId="5" xfId="0" applyNumberFormat="1" applyFill="1" applyBorder="1" applyAlignment="1">
      <alignment textRotation="89"/>
    </xf>
    <xf numFmtId="0" fontId="0" fillId="0" borderId="5" xfId="0" applyBorder="1"/>
    <xf numFmtId="0" fontId="0" fillId="0" borderId="5" xfId="0" applyFill="1" applyBorder="1"/>
    <xf numFmtId="0" fontId="9" fillId="0" borderId="5" xfId="0" applyFont="1" applyBorder="1"/>
    <xf numFmtId="0" fontId="0" fillId="0" borderId="5" xfId="0" applyBorder="1" applyAlignment="1">
      <alignment textRotation="89"/>
    </xf>
    <xf numFmtId="0" fontId="0" fillId="0" borderId="6" xfId="0" applyBorder="1"/>
    <xf numFmtId="16" fontId="0" fillId="0" borderId="5" xfId="0" applyNumberFormat="1" applyBorder="1"/>
    <xf numFmtId="0" fontId="13" fillId="0" borderId="1" xfId="0" applyFont="1" applyBorder="1"/>
    <xf numFmtId="0" fontId="13" fillId="0" borderId="1" xfId="0" applyFont="1" applyFill="1" applyBorder="1"/>
    <xf numFmtId="0" fontId="13" fillId="2" borderId="1" xfId="0" applyFont="1" applyFill="1" applyBorder="1"/>
    <xf numFmtId="0" fontId="13" fillId="0" borderId="1" xfId="0" applyFont="1" applyBorder="1" applyAlignment="1">
      <alignment textRotation="89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2" borderId="12" xfId="0" applyFill="1" applyBorder="1" applyAlignment="1">
      <alignment textRotation="90"/>
    </xf>
    <xf numFmtId="0" fontId="0" fillId="2" borderId="12" xfId="0" applyFill="1" applyBorder="1" applyAlignment="1"/>
    <xf numFmtId="0" fontId="0" fillId="2" borderId="12" xfId="0" applyFill="1" applyBorder="1"/>
    <xf numFmtId="0" fontId="0" fillId="8" borderId="1" xfId="0" applyFill="1" applyBorder="1"/>
    <xf numFmtId="0" fontId="0" fillId="8" borderId="1" xfId="0" applyFill="1" applyBorder="1" applyAlignment="1"/>
    <xf numFmtId="0" fontId="0" fillId="8" borderId="1" xfId="0" applyFill="1" applyBorder="1" applyAlignment="1">
      <alignment textRotation="90" wrapText="1"/>
    </xf>
    <xf numFmtId="0" fontId="0" fillId="7" borderId="1" xfId="0" applyFill="1" applyBorder="1" applyAlignment="1">
      <alignment textRotation="90" wrapText="1"/>
    </xf>
    <xf numFmtId="0" fontId="0" fillId="7" borderId="1" xfId="0" applyNumberFormat="1" applyFill="1" applyBorder="1"/>
    <xf numFmtId="0" fontId="0" fillId="7" borderId="9" xfId="0" applyNumberFormat="1" applyFill="1" applyBorder="1"/>
    <xf numFmtId="0" fontId="0" fillId="7" borderId="8" xfId="0" applyNumberFormat="1" applyFill="1" applyBorder="1"/>
    <xf numFmtId="0" fontId="0" fillId="9" borderId="1" xfId="0" applyFill="1" applyBorder="1"/>
    <xf numFmtId="0" fontId="0" fillId="9" borderId="1" xfId="0" applyFill="1" applyBorder="1" applyAlignment="1">
      <alignment textRotation="90" wrapText="1"/>
    </xf>
    <xf numFmtId="0" fontId="0" fillId="9" borderId="9" xfId="0" applyFill="1" applyBorder="1"/>
    <xf numFmtId="0" fontId="0" fillId="9" borderId="8" xfId="0" applyFill="1" applyBorder="1"/>
    <xf numFmtId="0" fontId="0" fillId="7" borderId="1" xfId="0" applyFill="1" applyBorder="1" applyAlignment="1"/>
    <xf numFmtId="0" fontId="0" fillId="7" borderId="9" xfId="0" applyFill="1" applyBorder="1"/>
    <xf numFmtId="0" fontId="0" fillId="7" borderId="8" xfId="0" applyFill="1" applyBorder="1"/>
    <xf numFmtId="0" fontId="0" fillId="10" borderId="1" xfId="0" applyFill="1" applyBorder="1" applyAlignment="1">
      <alignment textRotation="90"/>
    </xf>
    <xf numFmtId="0" fontId="0" fillId="10" borderId="1" xfId="0" applyFill="1" applyBorder="1" applyAlignment="1"/>
    <xf numFmtId="0" fontId="0" fillId="11" borderId="1" xfId="0" applyFill="1" applyBorder="1" applyAlignment="1"/>
    <xf numFmtId="0" fontId="0" fillId="11" borderId="1" xfId="0" applyFill="1" applyBorder="1" applyAlignment="1">
      <alignment textRotation="90"/>
    </xf>
  </cellXfs>
  <cellStyles count="9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127000</xdr:colOff>
      <xdr:row>0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127000</xdr:colOff>
      <xdr:row>17</xdr:row>
      <xdr:rowOff>38100</xdr:rowOff>
    </xdr:to>
    <xdr:pic>
      <xdr:nvPicPr>
        <xdr:cNvPr id="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127000</xdr:colOff>
      <xdr:row>19</xdr:row>
      <xdr:rowOff>38100</xdr:rowOff>
    </xdr:to>
    <xdr:pic>
      <xdr:nvPicPr>
        <xdr:cNvPr id="4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127000</xdr:colOff>
      <xdr:row>20</xdr:row>
      <xdr:rowOff>38100</xdr:rowOff>
    </xdr:to>
    <xdr:pic>
      <xdr:nvPicPr>
        <xdr:cNvPr id="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127000</xdr:colOff>
      <xdr:row>21</xdr:row>
      <xdr:rowOff>38100</xdr:rowOff>
    </xdr:to>
    <xdr:pic>
      <xdr:nvPicPr>
        <xdr:cNvPr id="6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127000</xdr:colOff>
      <xdr:row>22</xdr:row>
      <xdr:rowOff>38100</xdr:rowOff>
    </xdr:to>
    <xdr:pic>
      <xdr:nvPicPr>
        <xdr:cNvPr id="7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127000</xdr:colOff>
      <xdr:row>23</xdr:row>
      <xdr:rowOff>38100</xdr:rowOff>
    </xdr:to>
    <xdr:pic>
      <xdr:nvPicPr>
        <xdr:cNvPr id="8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127000</xdr:colOff>
      <xdr:row>24</xdr:row>
      <xdr:rowOff>38100</xdr:rowOff>
    </xdr:to>
    <xdr:pic>
      <xdr:nvPicPr>
        <xdr:cNvPr id="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127000</xdr:colOff>
      <xdr:row>25</xdr:row>
      <xdr:rowOff>38100</xdr:rowOff>
    </xdr:to>
    <xdr:pic>
      <xdr:nvPicPr>
        <xdr:cNvPr id="10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127000</xdr:colOff>
      <xdr:row>26</xdr:row>
      <xdr:rowOff>38100</xdr:rowOff>
    </xdr:to>
    <xdr:pic>
      <xdr:nvPicPr>
        <xdr:cNvPr id="11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127000</xdr:colOff>
      <xdr:row>27</xdr:row>
      <xdr:rowOff>38100</xdr:rowOff>
    </xdr:to>
    <xdr:pic>
      <xdr:nvPicPr>
        <xdr:cNvPr id="12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127000</xdr:colOff>
      <xdr:row>29</xdr:row>
      <xdr:rowOff>38100</xdr:rowOff>
    </xdr:to>
    <xdr:pic>
      <xdr:nvPicPr>
        <xdr:cNvPr id="1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127000</xdr:colOff>
      <xdr:row>30</xdr:row>
      <xdr:rowOff>38100</xdr:rowOff>
    </xdr:to>
    <xdr:pic>
      <xdr:nvPicPr>
        <xdr:cNvPr id="14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127000</xdr:colOff>
      <xdr:row>31</xdr:row>
      <xdr:rowOff>38100</xdr:rowOff>
    </xdr:to>
    <xdr:pic>
      <xdr:nvPicPr>
        <xdr:cNvPr id="1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127000</xdr:colOff>
      <xdr:row>34</xdr:row>
      <xdr:rowOff>38100</xdr:rowOff>
    </xdr:to>
    <xdr:pic>
      <xdr:nvPicPr>
        <xdr:cNvPr id="16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127000</xdr:colOff>
      <xdr:row>34</xdr:row>
      <xdr:rowOff>38100</xdr:rowOff>
    </xdr:to>
    <xdr:pic>
      <xdr:nvPicPr>
        <xdr:cNvPr id="17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127000</xdr:colOff>
      <xdr:row>35</xdr:row>
      <xdr:rowOff>38100</xdr:rowOff>
    </xdr:to>
    <xdr:pic>
      <xdr:nvPicPr>
        <xdr:cNvPr id="18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127000</xdr:colOff>
      <xdr:row>37</xdr:row>
      <xdr:rowOff>38100</xdr:rowOff>
    </xdr:to>
    <xdr:pic>
      <xdr:nvPicPr>
        <xdr:cNvPr id="1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127000</xdr:colOff>
      <xdr:row>37</xdr:row>
      <xdr:rowOff>38100</xdr:rowOff>
    </xdr:to>
    <xdr:pic>
      <xdr:nvPicPr>
        <xdr:cNvPr id="20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127000</xdr:colOff>
      <xdr:row>38</xdr:row>
      <xdr:rowOff>38100</xdr:rowOff>
    </xdr:to>
    <xdr:pic>
      <xdr:nvPicPr>
        <xdr:cNvPr id="21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127000</xdr:colOff>
      <xdr:row>39</xdr:row>
      <xdr:rowOff>38100</xdr:rowOff>
    </xdr:to>
    <xdr:pic>
      <xdr:nvPicPr>
        <xdr:cNvPr id="22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127000</xdr:colOff>
      <xdr:row>40</xdr:row>
      <xdr:rowOff>38100</xdr:rowOff>
    </xdr:to>
    <xdr:pic>
      <xdr:nvPicPr>
        <xdr:cNvPr id="2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127000</xdr:colOff>
      <xdr:row>41</xdr:row>
      <xdr:rowOff>38100</xdr:rowOff>
    </xdr:to>
    <xdr:pic>
      <xdr:nvPicPr>
        <xdr:cNvPr id="24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127000</xdr:colOff>
      <xdr:row>42</xdr:row>
      <xdr:rowOff>38100</xdr:rowOff>
    </xdr:to>
    <xdr:pic>
      <xdr:nvPicPr>
        <xdr:cNvPr id="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127000</xdr:colOff>
      <xdr:row>43</xdr:row>
      <xdr:rowOff>38100</xdr:rowOff>
    </xdr:to>
    <xdr:pic>
      <xdr:nvPicPr>
        <xdr:cNvPr id="26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127000</xdr:colOff>
      <xdr:row>44</xdr:row>
      <xdr:rowOff>38100</xdr:rowOff>
    </xdr:to>
    <xdr:pic>
      <xdr:nvPicPr>
        <xdr:cNvPr id="27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127000</xdr:colOff>
      <xdr:row>45</xdr:row>
      <xdr:rowOff>38100</xdr:rowOff>
    </xdr:to>
    <xdr:pic>
      <xdr:nvPicPr>
        <xdr:cNvPr id="28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127000</xdr:colOff>
      <xdr:row>46</xdr:row>
      <xdr:rowOff>38100</xdr:rowOff>
    </xdr:to>
    <xdr:pic>
      <xdr:nvPicPr>
        <xdr:cNvPr id="2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127000</xdr:colOff>
      <xdr:row>33</xdr:row>
      <xdr:rowOff>38100</xdr:rowOff>
    </xdr:to>
    <xdr:pic>
      <xdr:nvPicPr>
        <xdr:cNvPr id="30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291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127000</xdr:colOff>
      <xdr:row>4</xdr:row>
      <xdr:rowOff>38100</xdr:rowOff>
    </xdr:to>
    <xdr:pic>
      <xdr:nvPicPr>
        <xdr:cNvPr id="204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127000</xdr:colOff>
      <xdr:row>52</xdr:row>
      <xdr:rowOff>38100</xdr:rowOff>
    </xdr:to>
    <xdr:pic>
      <xdr:nvPicPr>
        <xdr:cNvPr id="2050" name="Picture 2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" y="190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152400</xdr:colOff>
      <xdr:row>52</xdr:row>
      <xdr:rowOff>63500</xdr:rowOff>
    </xdr:to>
    <xdr:pic>
      <xdr:nvPicPr>
        <xdr:cNvPr id="2054" name="Picture 6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2030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CM58"/>
  <sheetViews>
    <sheetView tabSelected="1" topLeftCell="AJ18" workbookViewId="0">
      <selection activeCell="CD37" sqref="CD37"/>
    </sheetView>
  </sheetViews>
  <sheetFormatPr baseColWidth="10" defaultRowHeight="15" x14ac:dyDescent="0"/>
  <cols>
    <col min="1" max="1" width="17.6640625" customWidth="1"/>
    <col min="2" max="2" width="10.83203125" style="21" customWidth="1"/>
    <col min="3" max="6" width="3.1640625" style="13" customWidth="1"/>
    <col min="7" max="7" width="4.83203125" style="13" customWidth="1"/>
    <col min="8" max="12" width="3.1640625" style="1" customWidth="1"/>
    <col min="13" max="19" width="3.1640625" style="13" customWidth="1"/>
    <col min="20" max="23" width="3.1640625" style="1" customWidth="1"/>
    <col min="24" max="24" width="3.1640625" style="47" customWidth="1"/>
    <col min="25" max="25" width="3.1640625" style="1" customWidth="1"/>
    <col min="26" max="30" width="3.1640625" style="13" customWidth="1"/>
    <col min="31" max="35" width="3.1640625" style="1" customWidth="1"/>
    <col min="36" max="40" width="3.1640625" style="13" customWidth="1"/>
    <col min="41" max="42" width="6" style="13" customWidth="1"/>
    <col min="43" max="43" width="4.6640625" style="1" customWidth="1"/>
    <col min="44" max="46" width="3.1640625" style="1" customWidth="1"/>
    <col min="47" max="47" width="3.1640625" style="87" customWidth="1"/>
    <col min="48" max="51" width="3.1640625" style="13" customWidth="1"/>
    <col min="52" max="55" width="3.1640625" style="1" customWidth="1"/>
    <col min="56" max="56" width="3.33203125" style="13" customWidth="1"/>
    <col min="57" max="58" width="3.1640625" style="13" customWidth="1"/>
    <col min="59" max="59" width="5.33203125" style="58" customWidth="1"/>
    <col min="60" max="60" width="4.83203125" style="13" customWidth="1"/>
    <col min="61" max="61" width="3.1640625" style="57" customWidth="1"/>
    <col min="62" max="63" width="3.1640625" style="13" customWidth="1"/>
    <col min="64" max="64" width="3.5" style="74" customWidth="1"/>
    <col min="65" max="65" width="4.33203125" style="74" customWidth="1"/>
    <col min="66" max="67" width="4.33203125" style="88" customWidth="1"/>
    <col min="68" max="68" width="6" style="104" customWidth="1"/>
    <col min="69" max="69" width="9" style="104" customWidth="1"/>
    <col min="70" max="70" width="7.6640625" style="58" customWidth="1"/>
    <col min="71" max="71" width="8.1640625" style="13" customWidth="1"/>
    <col min="72" max="72" width="8.83203125" style="13" customWidth="1"/>
    <col min="73" max="74" width="5.5" style="110" customWidth="1"/>
    <col min="75" max="75" width="3.5" customWidth="1"/>
    <col min="76" max="76" width="5.33203125" style="110" customWidth="1"/>
    <col min="77" max="77" width="5.33203125" style="148" customWidth="1"/>
    <col min="78" max="78" width="7.6640625" style="155" customWidth="1"/>
    <col min="79" max="80" width="7" style="163" customWidth="1"/>
    <col min="81" max="81" width="9" style="164" customWidth="1"/>
    <col min="82" max="82" width="12.1640625" style="163" customWidth="1"/>
    <col min="83" max="83" width="18.33203125" style="163" customWidth="1"/>
    <col min="84" max="84" width="6.33203125" style="51" customWidth="1"/>
  </cols>
  <sheetData>
    <row r="1" spans="1:89" ht="93" customHeight="1">
      <c r="A1" s="135"/>
      <c r="B1" s="135"/>
      <c r="C1" s="13" t="s">
        <v>214</v>
      </c>
      <c r="G1" s="24" t="s">
        <v>294</v>
      </c>
      <c r="H1" s="1" t="s">
        <v>215</v>
      </c>
      <c r="L1" s="25" t="s">
        <v>295</v>
      </c>
      <c r="M1" s="13" t="s">
        <v>216</v>
      </c>
      <c r="Q1" s="24" t="s">
        <v>233</v>
      </c>
      <c r="T1" s="1" t="s">
        <v>217</v>
      </c>
      <c r="X1" s="25" t="s">
        <v>299</v>
      </c>
      <c r="Y1" s="25" t="s">
        <v>296</v>
      </c>
      <c r="Z1" s="13" t="s">
        <v>218</v>
      </c>
      <c r="AD1" s="24" t="s">
        <v>297</v>
      </c>
      <c r="AE1" s="1" t="s">
        <v>219</v>
      </c>
      <c r="AJ1" s="13" t="s">
        <v>220</v>
      </c>
      <c r="AN1" s="25" t="s">
        <v>298</v>
      </c>
      <c r="AO1" s="25"/>
      <c r="AP1" s="25"/>
      <c r="AQ1" s="1" t="s">
        <v>221</v>
      </c>
      <c r="AV1" s="13" t="s">
        <v>222</v>
      </c>
      <c r="AZ1" s="1" t="s">
        <v>223</v>
      </c>
      <c r="BH1" s="24" t="s">
        <v>294</v>
      </c>
      <c r="BI1" s="25" t="s">
        <v>295</v>
      </c>
      <c r="BJ1" s="24" t="s">
        <v>233</v>
      </c>
      <c r="BK1" s="24" t="s">
        <v>297</v>
      </c>
      <c r="BL1" s="24" t="s">
        <v>304</v>
      </c>
      <c r="BM1" s="24" t="s">
        <v>322</v>
      </c>
      <c r="BN1" s="24"/>
      <c r="BO1" s="24"/>
      <c r="BT1" s="25"/>
      <c r="BW1" s="145" t="s">
        <v>305</v>
      </c>
    </row>
    <row r="2" spans="1:89" ht="25" customHeight="1">
      <c r="A2" s="4"/>
      <c r="B2" s="71"/>
      <c r="C2" s="13">
        <v>1</v>
      </c>
      <c r="D2" s="13">
        <v>2</v>
      </c>
      <c r="E2" s="13">
        <v>1</v>
      </c>
      <c r="F2" s="13">
        <v>2</v>
      </c>
      <c r="H2" s="1">
        <v>1</v>
      </c>
      <c r="I2" s="1">
        <v>2</v>
      </c>
      <c r="J2" s="1">
        <v>1</v>
      </c>
      <c r="K2" s="1">
        <v>2</v>
      </c>
      <c r="M2" s="13">
        <v>1</v>
      </c>
      <c r="N2" s="13">
        <v>2</v>
      </c>
      <c r="O2" s="13">
        <v>1</v>
      </c>
      <c r="P2" s="13">
        <v>2</v>
      </c>
      <c r="T2" s="1">
        <v>1</v>
      </c>
      <c r="U2" s="1">
        <v>2</v>
      </c>
      <c r="V2" s="1">
        <v>1</v>
      </c>
      <c r="W2" s="1">
        <v>2</v>
      </c>
      <c r="Z2" s="13">
        <v>1</v>
      </c>
      <c r="AA2" s="13">
        <v>2</v>
      </c>
      <c r="AB2" s="13">
        <v>1</v>
      </c>
      <c r="AC2" s="13">
        <v>2</v>
      </c>
      <c r="AE2" s="1">
        <v>1</v>
      </c>
      <c r="AF2" s="1">
        <v>2</v>
      </c>
      <c r="AG2" s="1">
        <v>1</v>
      </c>
      <c r="AH2" s="9">
        <v>2</v>
      </c>
      <c r="AI2" s="9"/>
      <c r="AJ2" s="13">
        <v>1</v>
      </c>
      <c r="AK2" s="13">
        <v>2</v>
      </c>
      <c r="AL2" s="13">
        <v>1</v>
      </c>
      <c r="AM2" s="13">
        <v>2</v>
      </c>
      <c r="AQ2" s="1">
        <v>1</v>
      </c>
      <c r="AR2" s="1">
        <v>2</v>
      </c>
      <c r="AS2" s="1">
        <v>1</v>
      </c>
      <c r="AT2" s="9">
        <v>2</v>
      </c>
      <c r="AU2" s="9"/>
      <c r="AV2" s="13">
        <v>1</v>
      </c>
      <c r="AW2" s="13">
        <v>2</v>
      </c>
      <c r="AX2" s="13">
        <v>1</v>
      </c>
      <c r="AY2" s="13">
        <v>2</v>
      </c>
      <c r="AZ2" s="1">
        <v>1</v>
      </c>
      <c r="BA2" s="1">
        <v>2</v>
      </c>
      <c r="BB2" s="1">
        <v>1</v>
      </c>
      <c r="BC2" s="1">
        <v>2</v>
      </c>
      <c r="BS2" s="13">
        <v>2</v>
      </c>
    </row>
    <row r="3" spans="1:89" ht="25" customHeight="1">
      <c r="A3" s="136"/>
      <c r="B3" s="136"/>
      <c r="C3" s="13" t="s">
        <v>187</v>
      </c>
      <c r="E3" s="13" t="s">
        <v>188</v>
      </c>
      <c r="H3" s="1" t="s">
        <v>187</v>
      </c>
      <c r="J3" s="1" t="s">
        <v>213</v>
      </c>
      <c r="M3" s="13" t="s">
        <v>187</v>
      </c>
      <c r="O3" s="13" t="s">
        <v>213</v>
      </c>
      <c r="T3" s="1" t="s">
        <v>187</v>
      </c>
      <c r="V3" s="1" t="s">
        <v>213</v>
      </c>
      <c r="Y3" s="1">
        <v>14</v>
      </c>
      <c r="Z3" s="13" t="s">
        <v>187</v>
      </c>
      <c r="AB3" s="13" t="s">
        <v>213</v>
      </c>
      <c r="AE3" s="1" t="s">
        <v>187</v>
      </c>
      <c r="AG3" s="1" t="s">
        <v>213</v>
      </c>
      <c r="AJ3" s="13" t="s">
        <v>187</v>
      </c>
      <c r="AL3" s="13" t="s">
        <v>213</v>
      </c>
      <c r="AQ3" s="1" t="s">
        <v>187</v>
      </c>
      <c r="AS3" s="1" t="s">
        <v>213</v>
      </c>
    </row>
    <row r="4" spans="1:89" ht="87" customHeight="1">
      <c r="A4" s="5"/>
      <c r="B4" s="72" t="s">
        <v>317</v>
      </c>
      <c r="C4" s="64">
        <v>30</v>
      </c>
      <c r="D4" s="64">
        <v>30</v>
      </c>
      <c r="E4" s="64">
        <v>2</v>
      </c>
      <c r="F4" s="64">
        <v>2</v>
      </c>
      <c r="G4" s="50" t="s">
        <v>212</v>
      </c>
      <c r="H4" s="65" t="s">
        <v>248</v>
      </c>
      <c r="I4" s="65">
        <v>7</v>
      </c>
      <c r="J4" s="65">
        <v>9</v>
      </c>
      <c r="K4" s="65">
        <v>9</v>
      </c>
      <c r="L4" s="65" t="s">
        <v>232</v>
      </c>
      <c r="M4" s="64">
        <v>14</v>
      </c>
      <c r="N4" s="64">
        <v>14</v>
      </c>
      <c r="O4" s="64">
        <v>16</v>
      </c>
      <c r="P4" s="64">
        <v>16</v>
      </c>
      <c r="Q4" s="64" t="s">
        <v>233</v>
      </c>
      <c r="R4" s="64" t="s">
        <v>251</v>
      </c>
      <c r="S4" s="66" t="s">
        <v>258</v>
      </c>
      <c r="T4" s="65">
        <v>21</v>
      </c>
      <c r="U4" s="65">
        <v>21</v>
      </c>
      <c r="V4" s="65">
        <v>23</v>
      </c>
      <c r="W4" s="65">
        <v>23</v>
      </c>
      <c r="X4" s="65" t="s">
        <v>299</v>
      </c>
      <c r="Y4" s="65" t="s">
        <v>234</v>
      </c>
      <c r="Z4" s="64">
        <v>28</v>
      </c>
      <c r="AA4" s="64">
        <v>28</v>
      </c>
      <c r="AB4" s="64">
        <v>30</v>
      </c>
      <c r="AC4" s="64">
        <v>30</v>
      </c>
      <c r="AD4" s="64"/>
      <c r="AE4" s="65">
        <v>4</v>
      </c>
      <c r="AF4" s="65">
        <v>4</v>
      </c>
      <c r="AG4" s="65">
        <v>6</v>
      </c>
      <c r="AH4" s="65">
        <v>6</v>
      </c>
      <c r="AI4" s="65" t="s">
        <v>235</v>
      </c>
      <c r="AJ4" s="64">
        <v>11</v>
      </c>
      <c r="AK4" s="64">
        <v>11</v>
      </c>
      <c r="AL4" s="64">
        <v>13</v>
      </c>
      <c r="AM4" s="64">
        <v>13</v>
      </c>
      <c r="AN4" s="64"/>
      <c r="AO4" s="64"/>
      <c r="AP4" s="64" t="s">
        <v>313</v>
      </c>
      <c r="AQ4" s="65">
        <v>18</v>
      </c>
      <c r="AR4" s="65">
        <v>18</v>
      </c>
      <c r="AS4" s="65">
        <v>20</v>
      </c>
      <c r="AT4" s="65">
        <v>20</v>
      </c>
      <c r="AU4" s="65" t="s">
        <v>336</v>
      </c>
      <c r="AV4" s="64">
        <v>25</v>
      </c>
      <c r="AW4" s="64">
        <v>25</v>
      </c>
      <c r="AX4" s="64">
        <v>27</v>
      </c>
      <c r="AY4" s="64">
        <v>27</v>
      </c>
      <c r="AZ4" s="65"/>
      <c r="BA4" s="65"/>
      <c r="BB4" s="65" t="s">
        <v>307</v>
      </c>
      <c r="BC4" s="65" t="s">
        <v>308</v>
      </c>
      <c r="BD4" s="64" t="s">
        <v>251</v>
      </c>
      <c r="BE4" s="66" t="s">
        <v>258</v>
      </c>
      <c r="BF4" s="65" t="s">
        <v>248</v>
      </c>
      <c r="BG4" s="65" t="s">
        <v>309</v>
      </c>
      <c r="BH4" s="50" t="s">
        <v>212</v>
      </c>
      <c r="BI4" s="65" t="s">
        <v>232</v>
      </c>
      <c r="BJ4" s="64" t="s">
        <v>233</v>
      </c>
      <c r="BK4" s="64" t="s">
        <v>297</v>
      </c>
      <c r="BL4" s="64" t="s">
        <v>304</v>
      </c>
      <c r="BM4" s="64" t="s">
        <v>327</v>
      </c>
      <c r="BN4" s="64" t="s">
        <v>326</v>
      </c>
      <c r="BO4" s="64" t="s">
        <v>340</v>
      </c>
      <c r="BP4" s="65"/>
      <c r="BQ4" s="65" t="s">
        <v>343</v>
      </c>
      <c r="BR4" s="64" t="s">
        <v>314</v>
      </c>
      <c r="BS4" s="65" t="s">
        <v>315</v>
      </c>
      <c r="BT4" s="64" t="s">
        <v>313</v>
      </c>
      <c r="BU4" s="151" t="s">
        <v>355</v>
      </c>
      <c r="BV4" s="114" t="s">
        <v>356</v>
      </c>
      <c r="BW4" s="145" t="s">
        <v>305</v>
      </c>
      <c r="BX4" s="151" t="s">
        <v>358</v>
      </c>
      <c r="BY4" s="150" t="s">
        <v>357</v>
      </c>
      <c r="BZ4" s="156" t="s">
        <v>359</v>
      </c>
      <c r="CA4" s="162" t="s">
        <v>361</v>
      </c>
      <c r="CB4" s="162" t="s">
        <v>364</v>
      </c>
      <c r="CC4" s="165" t="s">
        <v>362</v>
      </c>
      <c r="CD4" s="162" t="s">
        <v>363</v>
      </c>
      <c r="CE4" s="162"/>
      <c r="CF4" s="25" t="s">
        <v>360</v>
      </c>
      <c r="CG4" s="62"/>
      <c r="CH4" s="62"/>
      <c r="CI4" s="62"/>
      <c r="CJ4" s="62"/>
      <c r="CK4" s="62"/>
    </row>
    <row r="5" spans="1:89" ht="25" customHeight="1">
      <c r="A5" s="46" t="s">
        <v>301</v>
      </c>
      <c r="B5" s="73"/>
      <c r="C5" s="49"/>
      <c r="D5" s="49"/>
      <c r="E5" s="49"/>
      <c r="F5" s="49"/>
      <c r="G5" s="50">
        <v>1</v>
      </c>
      <c r="H5" s="51"/>
      <c r="I5" s="51"/>
      <c r="J5" s="51"/>
      <c r="K5" s="51"/>
      <c r="L5" s="51"/>
      <c r="M5" s="49"/>
      <c r="N5" s="49"/>
      <c r="O5" s="49"/>
      <c r="P5" s="49"/>
      <c r="Q5" s="49"/>
      <c r="R5" s="49"/>
      <c r="S5" s="52"/>
      <c r="T5" s="51"/>
      <c r="U5" s="51"/>
      <c r="V5" s="51"/>
      <c r="W5" s="51"/>
      <c r="X5" s="51"/>
      <c r="Y5" s="51">
        <v>2</v>
      </c>
      <c r="Z5" s="49"/>
      <c r="AA5" s="49"/>
      <c r="AB5" s="49"/>
      <c r="AC5" s="49"/>
      <c r="AD5" s="49">
        <v>3</v>
      </c>
      <c r="AE5" s="51"/>
      <c r="AF5" s="51"/>
      <c r="AG5" s="51"/>
      <c r="AH5" s="51"/>
      <c r="AI5" s="51"/>
      <c r="AJ5" s="49"/>
      <c r="AK5" s="49"/>
      <c r="AL5" s="49"/>
      <c r="AM5" s="49"/>
      <c r="AN5" s="49"/>
      <c r="AO5" s="49"/>
      <c r="AP5" s="49"/>
      <c r="AQ5" s="51">
        <v>0</v>
      </c>
      <c r="AR5" s="51"/>
      <c r="AS5" s="51"/>
      <c r="AT5" s="51"/>
      <c r="AU5" s="51"/>
      <c r="AV5" s="49"/>
      <c r="AW5" s="49"/>
      <c r="AX5" s="49"/>
      <c r="AY5" s="49"/>
      <c r="AZ5" s="51"/>
      <c r="BA5" s="51"/>
      <c r="BB5" s="51"/>
      <c r="BC5" s="51"/>
      <c r="BD5" s="49"/>
      <c r="BE5" s="52"/>
      <c r="BF5" s="52"/>
      <c r="BG5" s="51"/>
      <c r="BH5" s="50">
        <v>1</v>
      </c>
      <c r="BI5" s="51"/>
      <c r="BJ5" s="49"/>
      <c r="BK5" s="49">
        <v>3</v>
      </c>
      <c r="BL5" s="51">
        <v>0</v>
      </c>
      <c r="BM5" s="51"/>
      <c r="BN5" s="51">
        <v>0</v>
      </c>
      <c r="BO5" s="51">
        <v>1</v>
      </c>
      <c r="BP5" s="104">
        <f>SUM(BH5:BO5)</f>
        <v>5</v>
      </c>
      <c r="BS5" s="49"/>
      <c r="BT5" s="49"/>
      <c r="BW5" s="53">
        <v>2</v>
      </c>
      <c r="BX5" s="159"/>
      <c r="BY5" s="149"/>
    </row>
    <row r="6" spans="1:89" ht="25" customHeight="1">
      <c r="A6" s="46" t="s">
        <v>300</v>
      </c>
      <c r="B6" s="73"/>
      <c r="C6" s="49"/>
      <c r="D6" s="49"/>
      <c r="E6" s="49"/>
      <c r="F6" s="49"/>
      <c r="G6" s="50">
        <v>13</v>
      </c>
      <c r="H6" s="51">
        <v>2</v>
      </c>
      <c r="I6" s="51"/>
      <c r="J6" s="51"/>
      <c r="K6" s="51"/>
      <c r="L6" s="51">
        <v>13</v>
      </c>
      <c r="M6" s="49"/>
      <c r="N6" s="49"/>
      <c r="O6" s="49"/>
      <c r="P6" s="49"/>
      <c r="Q6" s="49">
        <v>13</v>
      </c>
      <c r="R6" s="49"/>
      <c r="S6" s="52"/>
      <c r="T6" s="51"/>
      <c r="U6" s="51"/>
      <c r="V6" s="51"/>
      <c r="W6" s="51"/>
      <c r="X6" s="51"/>
      <c r="Y6" s="51">
        <v>13</v>
      </c>
      <c r="Z6" s="49"/>
      <c r="AA6" s="49"/>
      <c r="AB6" s="49"/>
      <c r="AC6" s="49"/>
      <c r="AD6" s="49">
        <v>13</v>
      </c>
      <c r="AE6" s="51"/>
      <c r="AF6" s="51"/>
      <c r="AG6" s="51"/>
      <c r="AH6" s="51"/>
      <c r="AI6" s="51"/>
      <c r="AJ6" s="49"/>
      <c r="AK6" s="49"/>
      <c r="AL6" s="49"/>
      <c r="AM6" s="49"/>
      <c r="AN6" s="49">
        <v>80</v>
      </c>
      <c r="AO6" s="49"/>
      <c r="AP6" s="49"/>
      <c r="AQ6" s="51">
        <v>4</v>
      </c>
      <c r="AR6" s="51"/>
      <c r="AS6" s="51"/>
      <c r="AT6" s="51"/>
      <c r="AU6" s="51">
        <v>5</v>
      </c>
      <c r="AV6" s="49"/>
      <c r="AW6" s="49"/>
      <c r="AX6" s="49"/>
      <c r="AY6" s="49"/>
      <c r="AZ6" s="51"/>
      <c r="BA6" s="51"/>
      <c r="BB6" s="51"/>
      <c r="BC6" s="51"/>
      <c r="BD6" s="49"/>
      <c r="BE6" s="52"/>
      <c r="BF6" s="52"/>
      <c r="BG6" s="51"/>
      <c r="BH6" s="50">
        <v>13</v>
      </c>
      <c r="BI6" s="51">
        <v>13</v>
      </c>
      <c r="BJ6" s="49">
        <v>13</v>
      </c>
      <c r="BK6" s="49">
        <v>13</v>
      </c>
      <c r="BL6" s="74">
        <v>13</v>
      </c>
      <c r="BM6" s="74">
        <v>13</v>
      </c>
      <c r="BN6" s="88">
        <v>5</v>
      </c>
      <c r="BO6" s="88">
        <v>13</v>
      </c>
      <c r="BP6" s="104">
        <f>SUM(BH6:BO6)</f>
        <v>96</v>
      </c>
      <c r="BQ6" s="56">
        <f>BP6/96</f>
        <v>1</v>
      </c>
      <c r="BR6" s="58" t="s">
        <v>225</v>
      </c>
      <c r="BT6" s="49"/>
      <c r="BW6" s="146">
        <v>13</v>
      </c>
      <c r="BX6" s="159"/>
      <c r="BY6" s="149"/>
      <c r="BZ6" s="155">
        <v>0.6</v>
      </c>
    </row>
    <row r="7" spans="1:89" ht="27" customHeight="1">
      <c r="A7" s="3" t="s">
        <v>43</v>
      </c>
      <c r="B7" s="20" t="s">
        <v>144</v>
      </c>
      <c r="G7" s="13">
        <v>14</v>
      </c>
      <c r="H7" s="1">
        <v>2</v>
      </c>
      <c r="L7" s="1">
        <v>13</v>
      </c>
      <c r="Q7" s="13">
        <v>13</v>
      </c>
      <c r="R7" s="13" t="s">
        <v>225</v>
      </c>
      <c r="S7" s="13" t="s">
        <v>225</v>
      </c>
      <c r="AD7" s="13">
        <v>13</v>
      </c>
      <c r="AJ7" s="13" t="s">
        <v>196</v>
      </c>
      <c r="AK7" s="13" t="s">
        <v>196</v>
      </c>
      <c r="AN7" s="13">
        <v>61</v>
      </c>
      <c r="AO7" s="13">
        <f>AN7/75</f>
        <v>0.81333333333333335</v>
      </c>
      <c r="AP7" s="13" t="s">
        <v>192</v>
      </c>
      <c r="AQ7" s="75">
        <v>4</v>
      </c>
      <c r="AU7" s="87">
        <v>5</v>
      </c>
      <c r="AX7" s="13" t="s">
        <v>191</v>
      </c>
      <c r="AY7" s="31" t="s">
        <v>191</v>
      </c>
      <c r="BB7" s="1">
        <v>0</v>
      </c>
      <c r="BC7" s="1" t="s">
        <v>225</v>
      </c>
      <c r="BD7" s="13" t="s">
        <v>225</v>
      </c>
      <c r="BE7" s="13" t="s">
        <v>225</v>
      </c>
      <c r="BF7" s="13" t="s">
        <v>225</v>
      </c>
      <c r="BG7" s="58">
        <v>4</v>
      </c>
      <c r="BH7" s="13">
        <v>14</v>
      </c>
      <c r="BI7" s="57">
        <v>13</v>
      </c>
      <c r="BJ7" s="13">
        <v>13</v>
      </c>
      <c r="BK7" s="13">
        <v>13</v>
      </c>
      <c r="BL7" s="13">
        <v>13</v>
      </c>
      <c r="BM7" s="13">
        <v>11</v>
      </c>
      <c r="BN7" s="13">
        <v>5</v>
      </c>
      <c r="BO7" s="13">
        <v>14</v>
      </c>
      <c r="BP7" s="104">
        <f t="shared" ref="BP7:BP47" si="0">SUM(BH7:BO7)</f>
        <v>96</v>
      </c>
      <c r="BQ7" s="56">
        <f t="shared" ref="BQ7:BQ47" si="1">BP7/96</f>
        <v>1</v>
      </c>
      <c r="BR7" s="13" t="s">
        <v>225</v>
      </c>
      <c r="BS7" s="13" t="s">
        <v>225</v>
      </c>
      <c r="BT7" s="13" t="s">
        <v>192</v>
      </c>
      <c r="BU7" s="110">
        <v>4</v>
      </c>
      <c r="BV7" s="110">
        <f>BU7*0.3</f>
        <v>1.2</v>
      </c>
      <c r="BX7" s="110">
        <v>4</v>
      </c>
      <c r="BY7" s="148">
        <f>BX7*0.3</f>
        <v>1.2</v>
      </c>
      <c r="BZ7" s="155">
        <v>0.6</v>
      </c>
      <c r="CA7" s="163">
        <f>CF7*0.25</f>
        <v>0.75</v>
      </c>
      <c r="CB7" s="163">
        <v>1.2</v>
      </c>
      <c r="CC7" s="164">
        <f>SUM(BY7:CB7)</f>
        <v>3.75</v>
      </c>
      <c r="CD7" s="163" t="s">
        <v>225</v>
      </c>
      <c r="CF7" s="51">
        <v>3</v>
      </c>
    </row>
    <row r="8" spans="1:89" ht="27" customHeight="1">
      <c r="A8" s="3" t="s">
        <v>145</v>
      </c>
      <c r="B8" s="20" t="s">
        <v>146</v>
      </c>
      <c r="G8" s="13">
        <v>14</v>
      </c>
      <c r="H8" s="1">
        <v>2</v>
      </c>
      <c r="L8" s="1">
        <v>13</v>
      </c>
      <c r="Q8" s="13">
        <v>10</v>
      </c>
      <c r="R8" s="13" t="s">
        <v>255</v>
      </c>
      <c r="S8" s="13" t="s">
        <v>225</v>
      </c>
      <c r="AD8" s="13">
        <v>16</v>
      </c>
      <c r="AJ8" s="13" t="s">
        <v>193</v>
      </c>
      <c r="AK8" s="13" t="s">
        <v>193</v>
      </c>
      <c r="AN8" s="13">
        <v>64</v>
      </c>
      <c r="AO8" s="13">
        <f t="shared" ref="AO8:AO46" si="2">AN8/75</f>
        <v>0.85333333333333339</v>
      </c>
      <c r="AP8" s="13" t="s">
        <v>192</v>
      </c>
      <c r="AQ8" s="75">
        <v>4</v>
      </c>
      <c r="AU8" s="87">
        <v>5</v>
      </c>
      <c r="AX8" s="13" t="s">
        <v>213</v>
      </c>
      <c r="AY8" s="32" t="s">
        <v>213</v>
      </c>
      <c r="BB8" s="1">
        <v>0</v>
      </c>
      <c r="BC8" s="1" t="s">
        <v>225</v>
      </c>
      <c r="BD8" s="13" t="s">
        <v>255</v>
      </c>
      <c r="BE8" s="13" t="s">
        <v>225</v>
      </c>
      <c r="BF8" s="13" t="s">
        <v>225</v>
      </c>
      <c r="BG8" s="58">
        <v>4</v>
      </c>
      <c r="BH8" s="13">
        <v>14</v>
      </c>
      <c r="BI8" s="57">
        <v>13</v>
      </c>
      <c r="BJ8" s="13">
        <v>10</v>
      </c>
      <c r="BK8" s="13">
        <v>16</v>
      </c>
      <c r="BL8" s="13">
        <v>11</v>
      </c>
      <c r="BM8" s="13">
        <v>13</v>
      </c>
      <c r="BN8" s="13">
        <v>5</v>
      </c>
      <c r="BO8" s="13">
        <v>14</v>
      </c>
      <c r="BP8" s="104">
        <f t="shared" si="0"/>
        <v>96</v>
      </c>
      <c r="BQ8" s="56">
        <f t="shared" si="1"/>
        <v>1</v>
      </c>
      <c r="BR8" s="13" t="s">
        <v>225</v>
      </c>
      <c r="BS8" s="13" t="s">
        <v>225</v>
      </c>
      <c r="BT8" s="13" t="s">
        <v>192</v>
      </c>
      <c r="BU8" s="110">
        <v>3</v>
      </c>
      <c r="BV8" s="110">
        <f t="shared" ref="BV8:BV46" si="3">BU8*0.3</f>
        <v>0.89999999999999991</v>
      </c>
      <c r="BX8" s="110">
        <v>4</v>
      </c>
      <c r="BY8" s="148">
        <f t="shared" ref="BY8:BY46" si="4">BX8*0.3</f>
        <v>1.2</v>
      </c>
      <c r="BZ8" s="155">
        <v>0.6</v>
      </c>
      <c r="CA8" s="163">
        <f>CF8*0.25</f>
        <v>0.75</v>
      </c>
      <c r="CB8" s="163">
        <v>0.9</v>
      </c>
      <c r="CC8" s="164">
        <f t="shared" ref="CC8:CC47" si="5">SUM(BY8:CB8)</f>
        <v>3.4499999999999997</v>
      </c>
      <c r="CD8" s="163" t="s">
        <v>254</v>
      </c>
      <c r="CF8" s="51">
        <v>3</v>
      </c>
    </row>
    <row r="9" spans="1:89" ht="27" customHeight="1">
      <c r="A9" s="3" t="s">
        <v>42</v>
      </c>
      <c r="B9" s="20" t="s">
        <v>147</v>
      </c>
      <c r="E9" s="13">
        <v>-1</v>
      </c>
      <c r="G9" s="13">
        <v>14</v>
      </c>
      <c r="H9" s="1">
        <v>0</v>
      </c>
      <c r="L9" s="1">
        <v>13</v>
      </c>
      <c r="Q9" s="13">
        <v>13</v>
      </c>
      <c r="R9" s="13" t="s">
        <v>255</v>
      </c>
      <c r="S9" s="13" t="s">
        <v>261</v>
      </c>
      <c r="AD9" s="13">
        <v>16</v>
      </c>
      <c r="AJ9" s="13" t="s">
        <v>191</v>
      </c>
      <c r="AK9" s="13" t="s">
        <v>191</v>
      </c>
      <c r="AN9" s="13">
        <v>70</v>
      </c>
      <c r="AO9" s="13">
        <f t="shared" si="2"/>
        <v>0.93333333333333335</v>
      </c>
      <c r="AP9" s="13" t="s">
        <v>225</v>
      </c>
      <c r="AQ9" s="75">
        <v>0</v>
      </c>
      <c r="AU9" s="87">
        <v>5</v>
      </c>
      <c r="AX9" s="13" t="s">
        <v>225</v>
      </c>
      <c r="AY9" s="32" t="s">
        <v>225</v>
      </c>
      <c r="BB9" s="1">
        <v>-1</v>
      </c>
      <c r="BC9" s="1" t="s">
        <v>225</v>
      </c>
      <c r="BD9" s="13" t="s">
        <v>255</v>
      </c>
      <c r="BE9" s="13" t="s">
        <v>261</v>
      </c>
      <c r="BF9" s="13">
        <v>0</v>
      </c>
      <c r="BG9" s="58">
        <v>3.75</v>
      </c>
      <c r="BH9" s="13">
        <v>14</v>
      </c>
      <c r="BI9" s="57">
        <v>13</v>
      </c>
      <c r="BJ9" s="13">
        <v>13</v>
      </c>
      <c r="BK9" s="13">
        <v>16</v>
      </c>
      <c r="BL9" s="13">
        <v>14</v>
      </c>
      <c r="BM9" s="13">
        <v>13</v>
      </c>
      <c r="BN9" s="13">
        <v>5</v>
      </c>
      <c r="BO9" s="13">
        <v>13</v>
      </c>
      <c r="BP9" s="104">
        <f t="shared" si="0"/>
        <v>101</v>
      </c>
      <c r="BQ9" s="56">
        <f t="shared" si="1"/>
        <v>1.0520833333333333</v>
      </c>
      <c r="BR9" s="13" t="s">
        <v>225</v>
      </c>
      <c r="BS9" s="13" t="s">
        <v>254</v>
      </c>
      <c r="BT9" s="13" t="s">
        <v>225</v>
      </c>
      <c r="BU9" s="110">
        <v>4</v>
      </c>
      <c r="BV9" s="110">
        <f t="shared" si="3"/>
        <v>1.2</v>
      </c>
      <c r="BX9" s="110">
        <v>3.75</v>
      </c>
      <c r="BY9" s="148">
        <f t="shared" si="4"/>
        <v>1.125</v>
      </c>
      <c r="BZ9" s="155">
        <v>0.6</v>
      </c>
      <c r="CA9" s="163">
        <f>CF9*0.25</f>
        <v>1</v>
      </c>
      <c r="CB9" s="163">
        <v>1.2</v>
      </c>
      <c r="CC9" s="164">
        <f t="shared" si="5"/>
        <v>3.9249999999999998</v>
      </c>
      <c r="CD9" s="163" t="s">
        <v>225</v>
      </c>
      <c r="CF9" s="51">
        <v>4</v>
      </c>
    </row>
    <row r="10" spans="1:89" ht="27" customHeight="1">
      <c r="A10" s="3" t="s">
        <v>41</v>
      </c>
      <c r="B10" s="20" t="s">
        <v>148</v>
      </c>
      <c r="G10" s="13">
        <v>14</v>
      </c>
      <c r="H10" s="1">
        <v>1</v>
      </c>
      <c r="K10" s="1">
        <v>-1</v>
      </c>
      <c r="L10" s="1">
        <v>11</v>
      </c>
      <c r="Q10" s="13">
        <v>10</v>
      </c>
      <c r="R10" s="13" t="s">
        <v>253</v>
      </c>
      <c r="S10" s="13" t="s">
        <v>225</v>
      </c>
      <c r="V10" s="1">
        <v>-1</v>
      </c>
      <c r="W10" s="1">
        <v>-1</v>
      </c>
      <c r="AD10" s="13">
        <v>12</v>
      </c>
      <c r="AJ10" s="13" t="s">
        <v>224</v>
      </c>
      <c r="AK10" s="13" t="s">
        <v>224</v>
      </c>
      <c r="AN10" s="13">
        <v>50</v>
      </c>
      <c r="AO10" s="13">
        <f t="shared" si="2"/>
        <v>0.66666666666666663</v>
      </c>
      <c r="AP10" s="13" t="s">
        <v>253</v>
      </c>
      <c r="AQ10" s="75">
        <v>4</v>
      </c>
      <c r="AU10" s="87">
        <v>5</v>
      </c>
      <c r="AX10" s="13" t="s">
        <v>195</v>
      </c>
      <c r="AY10" s="32" t="s">
        <v>195</v>
      </c>
      <c r="BB10" s="1">
        <v>-3</v>
      </c>
      <c r="BC10" s="1" t="s">
        <v>192</v>
      </c>
      <c r="BD10" s="13" t="s">
        <v>253</v>
      </c>
      <c r="BE10" s="13" t="s">
        <v>225</v>
      </c>
      <c r="BF10" s="13" t="s">
        <v>192</v>
      </c>
      <c r="BG10" s="58">
        <v>3.75</v>
      </c>
      <c r="BH10" s="13">
        <v>14</v>
      </c>
      <c r="BI10" s="57">
        <v>11</v>
      </c>
      <c r="BJ10" s="13">
        <v>10</v>
      </c>
      <c r="BK10" s="13">
        <v>12</v>
      </c>
      <c r="BL10" s="13">
        <v>13</v>
      </c>
      <c r="BM10" s="13">
        <v>13</v>
      </c>
      <c r="BN10" s="13">
        <v>5</v>
      </c>
      <c r="BO10" s="13">
        <v>12</v>
      </c>
      <c r="BP10" s="104">
        <f t="shared" si="0"/>
        <v>90</v>
      </c>
      <c r="BQ10" s="56">
        <f t="shared" si="1"/>
        <v>0.9375</v>
      </c>
      <c r="BR10" s="13" t="s">
        <v>225</v>
      </c>
      <c r="BS10" s="13" t="s">
        <v>192</v>
      </c>
      <c r="BT10" s="13" t="s">
        <v>253</v>
      </c>
      <c r="BU10" s="110">
        <v>4</v>
      </c>
      <c r="BV10" s="110">
        <f t="shared" si="3"/>
        <v>1.2</v>
      </c>
      <c r="BX10" s="110">
        <v>3.75</v>
      </c>
      <c r="BY10" s="148">
        <f t="shared" si="4"/>
        <v>1.125</v>
      </c>
      <c r="BZ10" s="155">
        <v>0.6</v>
      </c>
      <c r="CA10" s="163">
        <f>CF10*0.25</f>
        <v>0.4375</v>
      </c>
      <c r="CB10" s="163">
        <v>1.2</v>
      </c>
      <c r="CC10" s="164">
        <f t="shared" si="5"/>
        <v>3.3624999999999998</v>
      </c>
      <c r="CD10" s="163" t="s">
        <v>254</v>
      </c>
      <c r="CF10" s="51">
        <v>1.75</v>
      </c>
    </row>
    <row r="11" spans="1:89" ht="27" customHeight="1">
      <c r="A11" s="3" t="s">
        <v>40</v>
      </c>
      <c r="B11" s="20" t="s">
        <v>149</v>
      </c>
      <c r="G11" s="13">
        <v>14</v>
      </c>
      <c r="H11" s="1">
        <v>1</v>
      </c>
      <c r="L11" s="1">
        <v>9</v>
      </c>
      <c r="Q11" s="13">
        <v>13</v>
      </c>
      <c r="R11" s="13" t="s">
        <v>252</v>
      </c>
      <c r="S11" s="13" t="s">
        <v>225</v>
      </c>
      <c r="AD11" s="13">
        <v>16</v>
      </c>
      <c r="AN11" s="13">
        <v>69</v>
      </c>
      <c r="AO11" s="13">
        <f t="shared" si="2"/>
        <v>0.92</v>
      </c>
      <c r="AP11" s="13" t="s">
        <v>225</v>
      </c>
      <c r="AQ11" s="75">
        <v>4</v>
      </c>
      <c r="AU11" s="87">
        <v>5</v>
      </c>
      <c r="AX11" s="13" t="s">
        <v>227</v>
      </c>
      <c r="AY11" s="32" t="s">
        <v>227</v>
      </c>
      <c r="BB11" s="1">
        <v>0</v>
      </c>
      <c r="BC11" s="1" t="s">
        <v>225</v>
      </c>
      <c r="BD11" s="13" t="s">
        <v>252</v>
      </c>
      <c r="BE11" s="13" t="s">
        <v>225</v>
      </c>
      <c r="BF11" s="13" t="s">
        <v>192</v>
      </c>
      <c r="BG11" s="58">
        <v>4</v>
      </c>
      <c r="BH11" s="13">
        <v>14</v>
      </c>
      <c r="BI11" s="57">
        <v>9</v>
      </c>
      <c r="BJ11" s="13">
        <v>13</v>
      </c>
      <c r="BK11" s="13">
        <v>16</v>
      </c>
      <c r="BL11" s="13">
        <v>13</v>
      </c>
      <c r="BM11" s="13">
        <v>13</v>
      </c>
      <c r="BN11" s="13">
        <v>5</v>
      </c>
      <c r="BO11" s="13">
        <v>14</v>
      </c>
      <c r="BP11" s="104">
        <f t="shared" si="0"/>
        <v>97</v>
      </c>
      <c r="BQ11" s="56">
        <f t="shared" si="1"/>
        <v>1.0104166666666667</v>
      </c>
      <c r="BR11" s="13" t="s">
        <v>225</v>
      </c>
      <c r="BS11" s="13" t="s">
        <v>225</v>
      </c>
      <c r="BT11" s="13" t="s">
        <v>225</v>
      </c>
      <c r="BU11" s="110">
        <v>4</v>
      </c>
      <c r="BV11" s="110">
        <f t="shared" si="3"/>
        <v>1.2</v>
      </c>
      <c r="BX11" s="110">
        <v>4</v>
      </c>
      <c r="BY11" s="148">
        <f t="shared" si="4"/>
        <v>1.2</v>
      </c>
      <c r="BZ11" s="155">
        <v>0.6</v>
      </c>
      <c r="CA11" s="163">
        <f>CF11*0.25</f>
        <v>1</v>
      </c>
      <c r="CB11" s="163">
        <v>1.2</v>
      </c>
      <c r="CC11" s="164">
        <f t="shared" si="5"/>
        <v>4</v>
      </c>
      <c r="CD11" s="163" t="s">
        <v>225</v>
      </c>
      <c r="CF11" s="51">
        <v>4</v>
      </c>
    </row>
    <row r="12" spans="1:89" ht="27" customHeight="1">
      <c r="A12" s="3" t="s">
        <v>260</v>
      </c>
      <c r="B12" s="20" t="s">
        <v>162</v>
      </c>
      <c r="G12" s="13">
        <v>14</v>
      </c>
      <c r="H12" s="42">
        <v>1</v>
      </c>
      <c r="I12" s="42"/>
      <c r="J12" s="42"/>
      <c r="K12" s="42"/>
      <c r="L12" s="42">
        <v>12</v>
      </c>
      <c r="M12" s="13">
        <v>-1</v>
      </c>
      <c r="N12" s="13">
        <v>-1</v>
      </c>
      <c r="O12" s="13">
        <v>-1</v>
      </c>
      <c r="P12" s="13">
        <v>-1</v>
      </c>
      <c r="Q12" s="13">
        <v>0</v>
      </c>
      <c r="R12" s="13" t="s">
        <v>225</v>
      </c>
      <c r="S12" s="13">
        <v>0</v>
      </c>
      <c r="T12" s="42"/>
      <c r="U12" s="42"/>
      <c r="V12" s="42"/>
      <c r="W12" s="42"/>
      <c r="Y12" s="42"/>
      <c r="AD12" s="13">
        <v>6</v>
      </c>
      <c r="AE12" s="42"/>
      <c r="AF12" s="42"/>
      <c r="AG12" s="42"/>
      <c r="AH12" s="42"/>
      <c r="AI12" s="42"/>
      <c r="AJ12" s="13" t="s">
        <v>224</v>
      </c>
      <c r="AN12" s="13">
        <v>45</v>
      </c>
      <c r="AO12" s="13">
        <f t="shared" si="2"/>
        <v>0.6</v>
      </c>
      <c r="AP12" s="13" t="s">
        <v>198</v>
      </c>
      <c r="AQ12" s="75">
        <v>4</v>
      </c>
      <c r="AR12" s="42"/>
      <c r="AS12" s="42"/>
      <c r="AT12" s="42"/>
      <c r="AU12" s="87">
        <v>5</v>
      </c>
      <c r="AX12" s="13" t="s">
        <v>229</v>
      </c>
      <c r="AY12" s="32" t="s">
        <v>229</v>
      </c>
      <c r="AZ12" s="42"/>
      <c r="BA12" s="42"/>
      <c r="BB12" s="42">
        <v>-2</v>
      </c>
      <c r="BC12" s="42" t="s">
        <v>256</v>
      </c>
      <c r="BD12" s="13" t="s">
        <v>225</v>
      </c>
      <c r="BE12" s="13" t="s">
        <v>192</v>
      </c>
      <c r="BF12" s="13" t="s">
        <v>192</v>
      </c>
      <c r="BG12" s="58">
        <v>3.5</v>
      </c>
      <c r="BH12" s="13">
        <v>14</v>
      </c>
      <c r="BI12" s="57">
        <v>12</v>
      </c>
      <c r="BJ12" s="13">
        <v>13</v>
      </c>
      <c r="BK12" s="13">
        <v>6</v>
      </c>
      <c r="BL12" s="13">
        <v>10</v>
      </c>
      <c r="BM12" s="13">
        <v>13</v>
      </c>
      <c r="BN12" s="13">
        <v>5</v>
      </c>
      <c r="BO12" s="13">
        <v>13</v>
      </c>
      <c r="BP12" s="104">
        <f t="shared" si="0"/>
        <v>86</v>
      </c>
      <c r="BQ12" s="56">
        <f t="shared" si="1"/>
        <v>0.89583333333333337</v>
      </c>
      <c r="BR12" s="13" t="s">
        <v>192</v>
      </c>
      <c r="BS12" s="13" t="s">
        <v>252</v>
      </c>
      <c r="BT12" s="13" t="s">
        <v>198</v>
      </c>
      <c r="BU12" s="110">
        <v>3</v>
      </c>
      <c r="BV12" s="110">
        <f t="shared" si="3"/>
        <v>0.89999999999999991</v>
      </c>
      <c r="BX12" s="110">
        <v>3.5</v>
      </c>
      <c r="BY12" s="148">
        <f t="shared" si="4"/>
        <v>1.05</v>
      </c>
      <c r="BZ12" s="155">
        <v>0.45</v>
      </c>
      <c r="CA12" s="163">
        <f>CF12*0.25</f>
        <v>0.25</v>
      </c>
      <c r="CB12" s="163">
        <v>0.9</v>
      </c>
      <c r="CC12" s="164">
        <f t="shared" si="5"/>
        <v>2.65</v>
      </c>
      <c r="CD12" s="163" t="s">
        <v>349</v>
      </c>
      <c r="CF12" s="51">
        <v>1</v>
      </c>
    </row>
    <row r="13" spans="1:89" ht="27" customHeight="1">
      <c r="A13" s="3" t="s">
        <v>39</v>
      </c>
      <c r="B13" s="20" t="s">
        <v>150</v>
      </c>
      <c r="G13" s="13">
        <v>14</v>
      </c>
      <c r="H13" s="1">
        <v>1</v>
      </c>
      <c r="L13" s="1">
        <v>13</v>
      </c>
      <c r="Q13" s="13">
        <v>13</v>
      </c>
      <c r="R13" s="13" t="s">
        <v>262</v>
      </c>
      <c r="S13" s="13" t="s">
        <v>225</v>
      </c>
      <c r="AD13" s="13">
        <v>16</v>
      </c>
      <c r="AJ13" s="13" t="s">
        <v>198</v>
      </c>
      <c r="AK13" s="13" t="s">
        <v>198</v>
      </c>
      <c r="AN13" s="13">
        <v>51</v>
      </c>
      <c r="AO13" s="13">
        <f t="shared" si="2"/>
        <v>0.68</v>
      </c>
      <c r="AP13" s="13" t="s">
        <v>253</v>
      </c>
      <c r="AQ13" s="75">
        <v>4</v>
      </c>
      <c r="AU13" s="87">
        <v>5</v>
      </c>
      <c r="AX13" s="13" t="s">
        <v>224</v>
      </c>
      <c r="AY13" s="32" t="s">
        <v>224</v>
      </c>
      <c r="BB13" s="1">
        <v>0</v>
      </c>
      <c r="BC13" s="1" t="s">
        <v>225</v>
      </c>
      <c r="BD13" s="13" t="s">
        <v>262</v>
      </c>
      <c r="BE13" s="13" t="s">
        <v>225</v>
      </c>
      <c r="BF13" s="13" t="s">
        <v>192</v>
      </c>
      <c r="BG13" s="58">
        <v>3.75</v>
      </c>
      <c r="BH13" s="13">
        <v>14</v>
      </c>
      <c r="BI13" s="57">
        <v>13</v>
      </c>
      <c r="BJ13" s="13">
        <v>13</v>
      </c>
      <c r="BK13" s="13">
        <v>16</v>
      </c>
      <c r="BL13" s="13">
        <v>13</v>
      </c>
      <c r="BM13" s="13">
        <v>13</v>
      </c>
      <c r="BN13" s="13">
        <v>5</v>
      </c>
      <c r="BO13" s="13">
        <v>13</v>
      </c>
      <c r="BP13" s="104">
        <f t="shared" si="0"/>
        <v>100</v>
      </c>
      <c r="BQ13" s="56">
        <f t="shared" si="1"/>
        <v>1.0416666666666667</v>
      </c>
      <c r="BR13" s="13" t="s">
        <v>225</v>
      </c>
      <c r="BS13" s="13" t="s">
        <v>254</v>
      </c>
      <c r="BT13" s="13" t="s">
        <v>253</v>
      </c>
      <c r="BU13" s="110">
        <v>3</v>
      </c>
      <c r="BV13" s="110">
        <f t="shared" si="3"/>
        <v>0.89999999999999991</v>
      </c>
      <c r="BX13" s="110">
        <v>3.75</v>
      </c>
      <c r="BY13" s="148">
        <f t="shared" si="4"/>
        <v>1.125</v>
      </c>
      <c r="BZ13" s="155">
        <v>0.6</v>
      </c>
      <c r="CA13" s="163">
        <f>CF13*0.25</f>
        <v>0.4375</v>
      </c>
      <c r="CB13" s="163">
        <v>0.9</v>
      </c>
      <c r="CC13" s="164">
        <f t="shared" si="5"/>
        <v>3.0625</v>
      </c>
      <c r="CD13" s="163" t="s">
        <v>252</v>
      </c>
      <c r="CF13" s="51">
        <v>1.75</v>
      </c>
    </row>
    <row r="14" spans="1:89" ht="27" customHeight="1">
      <c r="A14" s="3" t="s">
        <v>38</v>
      </c>
      <c r="B14" s="20" t="s">
        <v>151</v>
      </c>
      <c r="G14" s="13">
        <v>14</v>
      </c>
      <c r="H14" s="1">
        <v>2</v>
      </c>
      <c r="L14" s="1">
        <v>12</v>
      </c>
      <c r="Q14" s="13">
        <v>13</v>
      </c>
      <c r="R14" s="13" t="s">
        <v>225</v>
      </c>
      <c r="S14" s="13" t="s">
        <v>225</v>
      </c>
      <c r="AD14" s="13">
        <v>16</v>
      </c>
      <c r="AJ14" s="13" t="s">
        <v>225</v>
      </c>
      <c r="AK14" s="13" t="s">
        <v>225</v>
      </c>
      <c r="AN14" s="13">
        <v>75</v>
      </c>
      <c r="AO14" s="13">
        <f t="shared" si="2"/>
        <v>1</v>
      </c>
      <c r="AP14" s="13" t="s">
        <v>225</v>
      </c>
      <c r="AQ14" s="75">
        <v>4</v>
      </c>
      <c r="AU14" s="87">
        <v>5</v>
      </c>
      <c r="AX14" s="13" t="s">
        <v>228</v>
      </c>
      <c r="AY14" s="32" t="s">
        <v>228</v>
      </c>
      <c r="BB14" s="1">
        <v>0</v>
      </c>
      <c r="BC14" s="1" t="s">
        <v>225</v>
      </c>
      <c r="BD14" s="13" t="s">
        <v>225</v>
      </c>
      <c r="BE14" s="13" t="s">
        <v>225</v>
      </c>
      <c r="BF14" s="13" t="s">
        <v>225</v>
      </c>
      <c r="BG14" s="58">
        <v>4</v>
      </c>
      <c r="BH14" s="13">
        <v>14</v>
      </c>
      <c r="BI14" s="57">
        <v>12</v>
      </c>
      <c r="BJ14" s="13">
        <v>13</v>
      </c>
      <c r="BK14" s="13">
        <v>16</v>
      </c>
      <c r="BL14" s="13">
        <v>13</v>
      </c>
      <c r="BM14" s="13">
        <v>13</v>
      </c>
      <c r="BN14" s="13">
        <v>5</v>
      </c>
      <c r="BO14" s="13">
        <v>14</v>
      </c>
      <c r="BP14" s="104">
        <f t="shared" si="0"/>
        <v>100</v>
      </c>
      <c r="BQ14" s="56">
        <f t="shared" si="1"/>
        <v>1.0416666666666667</v>
      </c>
      <c r="BR14" s="13" t="s">
        <v>225</v>
      </c>
      <c r="BS14" s="13" t="s">
        <v>255</v>
      </c>
      <c r="BT14" s="13" t="s">
        <v>225</v>
      </c>
      <c r="BU14" s="110">
        <v>3</v>
      </c>
      <c r="BV14" s="110">
        <f t="shared" si="3"/>
        <v>0.89999999999999991</v>
      </c>
      <c r="BX14" s="110">
        <v>4</v>
      </c>
      <c r="BY14" s="148">
        <f t="shared" si="4"/>
        <v>1.2</v>
      </c>
      <c r="BZ14" s="155">
        <v>0.6</v>
      </c>
      <c r="CA14" s="163">
        <f>CF14*0.25</f>
        <v>1</v>
      </c>
      <c r="CB14" s="163">
        <v>0.9</v>
      </c>
      <c r="CC14" s="164">
        <f t="shared" si="5"/>
        <v>3.6999999999999997</v>
      </c>
      <c r="CD14" s="163" t="s">
        <v>225</v>
      </c>
      <c r="CF14" s="51">
        <v>4</v>
      </c>
    </row>
    <row r="15" spans="1:89" ht="27" customHeight="1">
      <c r="A15" s="3" t="s">
        <v>37</v>
      </c>
      <c r="B15" s="20" t="s">
        <v>152</v>
      </c>
      <c r="G15" s="13">
        <v>14</v>
      </c>
      <c r="H15" s="1">
        <v>1</v>
      </c>
      <c r="L15" s="1">
        <v>13</v>
      </c>
      <c r="Q15" s="13">
        <v>11</v>
      </c>
      <c r="S15" s="13" t="s">
        <v>225</v>
      </c>
      <c r="AD15" s="13">
        <v>14</v>
      </c>
      <c r="AJ15" s="13" t="s">
        <v>226</v>
      </c>
      <c r="AK15" s="13" t="s">
        <v>226</v>
      </c>
      <c r="AN15" s="13">
        <v>52</v>
      </c>
      <c r="AO15" s="13">
        <f t="shared" si="2"/>
        <v>0.69333333333333336</v>
      </c>
      <c r="AP15" s="13" t="s">
        <v>190</v>
      </c>
      <c r="AQ15" s="75">
        <v>4</v>
      </c>
      <c r="AU15" s="87">
        <v>5</v>
      </c>
      <c r="AX15" s="13" t="s">
        <v>229</v>
      </c>
      <c r="AY15" s="32" t="s">
        <v>229</v>
      </c>
      <c r="BB15" s="1">
        <v>0</v>
      </c>
      <c r="BC15" s="1" t="s">
        <v>225</v>
      </c>
      <c r="BD15" s="13" t="s">
        <v>310</v>
      </c>
      <c r="BE15" s="13" t="s">
        <v>225</v>
      </c>
      <c r="BF15" s="13" t="s">
        <v>192</v>
      </c>
      <c r="BG15" s="58">
        <v>3.25</v>
      </c>
      <c r="BH15" s="13">
        <v>14</v>
      </c>
      <c r="BI15" s="57">
        <v>13</v>
      </c>
      <c r="BJ15" s="13">
        <v>11</v>
      </c>
      <c r="BK15" s="13">
        <v>14</v>
      </c>
      <c r="BL15" s="13">
        <v>10</v>
      </c>
      <c r="BM15" s="13">
        <v>8</v>
      </c>
      <c r="BN15" s="13">
        <v>5</v>
      </c>
      <c r="BO15" s="13">
        <v>12</v>
      </c>
      <c r="BP15" s="104">
        <f t="shared" si="0"/>
        <v>87</v>
      </c>
      <c r="BQ15" s="56">
        <f t="shared" si="1"/>
        <v>0.90625</v>
      </c>
      <c r="BR15" s="13" t="s">
        <v>225</v>
      </c>
      <c r="BS15" s="13" t="s">
        <v>192</v>
      </c>
      <c r="BT15" s="13" t="s">
        <v>190</v>
      </c>
      <c r="BU15" s="110">
        <v>4</v>
      </c>
      <c r="BV15" s="110">
        <f t="shared" si="3"/>
        <v>1.2</v>
      </c>
      <c r="BW15" s="147">
        <v>9</v>
      </c>
      <c r="BX15" s="110">
        <v>3.25</v>
      </c>
      <c r="BY15" s="148">
        <f t="shared" si="4"/>
        <v>0.97499999999999998</v>
      </c>
      <c r="BZ15" s="155">
        <v>0.6</v>
      </c>
      <c r="CA15" s="163">
        <f>CF15*0.25</f>
        <v>0.5</v>
      </c>
      <c r="CB15" s="163">
        <v>1.2</v>
      </c>
      <c r="CC15" s="164">
        <f t="shared" si="5"/>
        <v>3.2750000000000004</v>
      </c>
      <c r="CD15" s="163" t="s">
        <v>252</v>
      </c>
      <c r="CF15" s="51">
        <v>2</v>
      </c>
    </row>
    <row r="16" spans="1:89" ht="27" customHeight="1">
      <c r="A16" s="3" t="s">
        <v>36</v>
      </c>
      <c r="B16" s="20" t="s">
        <v>153</v>
      </c>
      <c r="G16" s="13">
        <v>14</v>
      </c>
      <c r="H16" s="1">
        <v>1</v>
      </c>
      <c r="L16" s="1">
        <v>13</v>
      </c>
      <c r="Q16" s="13">
        <v>11</v>
      </c>
      <c r="R16" s="13" t="s">
        <v>256</v>
      </c>
      <c r="S16" s="13" t="s">
        <v>225</v>
      </c>
      <c r="AD16" s="13">
        <v>16</v>
      </c>
      <c r="AN16" s="13">
        <v>45</v>
      </c>
      <c r="AO16" s="13">
        <f t="shared" si="2"/>
        <v>0.6</v>
      </c>
      <c r="AP16" s="13" t="s">
        <v>198</v>
      </c>
      <c r="AQ16" s="75">
        <v>4</v>
      </c>
      <c r="AU16" s="87">
        <v>5</v>
      </c>
      <c r="AX16" s="13" t="s">
        <v>196</v>
      </c>
      <c r="AY16" s="32" t="s">
        <v>196</v>
      </c>
      <c r="BB16" s="1">
        <v>0</v>
      </c>
      <c r="BC16" s="1" t="s">
        <v>225</v>
      </c>
      <c r="BD16" s="13" t="s">
        <v>256</v>
      </c>
      <c r="BE16" s="13" t="s">
        <v>225</v>
      </c>
      <c r="BF16" s="13" t="s">
        <v>192</v>
      </c>
      <c r="BG16" s="58">
        <v>3.75</v>
      </c>
      <c r="BH16" s="13">
        <v>14</v>
      </c>
      <c r="BI16" s="57">
        <v>13</v>
      </c>
      <c r="BJ16" s="13">
        <v>11</v>
      </c>
      <c r="BK16" s="13">
        <v>16</v>
      </c>
      <c r="BL16" s="13">
        <v>12</v>
      </c>
      <c r="BM16" s="13">
        <v>13</v>
      </c>
      <c r="BN16" s="13">
        <v>5</v>
      </c>
      <c r="BO16" s="13">
        <v>13</v>
      </c>
      <c r="BP16" s="104">
        <f t="shared" si="0"/>
        <v>97</v>
      </c>
      <c r="BQ16" s="56">
        <f t="shared" si="1"/>
        <v>1.0104166666666667</v>
      </c>
      <c r="BR16" s="13" t="s">
        <v>225</v>
      </c>
      <c r="BS16" s="13" t="s">
        <v>252</v>
      </c>
      <c r="BT16" s="13" t="s">
        <v>198</v>
      </c>
      <c r="BU16" s="110">
        <v>2</v>
      </c>
      <c r="BV16" s="110">
        <f t="shared" si="3"/>
        <v>0.6</v>
      </c>
      <c r="BX16" s="110">
        <v>3.75</v>
      </c>
      <c r="BY16" s="148">
        <f t="shared" si="4"/>
        <v>1.125</v>
      </c>
      <c r="BZ16" s="155">
        <v>0.6</v>
      </c>
      <c r="CA16" s="163">
        <f>CF16*0.25</f>
        <v>0</v>
      </c>
      <c r="CB16" s="163">
        <v>0.6</v>
      </c>
      <c r="CC16" s="164">
        <f t="shared" si="5"/>
        <v>2.3250000000000002</v>
      </c>
      <c r="CF16" s="51">
        <v>0</v>
      </c>
    </row>
    <row r="17" spans="1:91" ht="27" customHeight="1">
      <c r="A17" s="3" t="s">
        <v>35</v>
      </c>
      <c r="B17" s="20" t="s">
        <v>154</v>
      </c>
      <c r="G17" s="13">
        <v>14</v>
      </c>
      <c r="H17" s="1">
        <v>1</v>
      </c>
      <c r="L17" s="1">
        <v>13</v>
      </c>
      <c r="Q17" s="13">
        <v>13</v>
      </c>
      <c r="R17" s="13" t="s">
        <v>262</v>
      </c>
      <c r="S17" s="13" t="s">
        <v>225</v>
      </c>
      <c r="Y17" s="1">
        <v>13</v>
      </c>
      <c r="AD17" s="13">
        <v>16</v>
      </c>
      <c r="AL17" s="13" t="s">
        <v>201</v>
      </c>
      <c r="AN17" s="13">
        <v>49</v>
      </c>
      <c r="AO17" s="13">
        <f t="shared" si="2"/>
        <v>0.65333333333333332</v>
      </c>
      <c r="AP17" s="13" t="s">
        <v>347</v>
      </c>
      <c r="AQ17" s="75">
        <v>4</v>
      </c>
      <c r="AU17" s="87">
        <v>5</v>
      </c>
      <c r="AX17" s="13" t="s">
        <v>229</v>
      </c>
      <c r="AY17" s="32" t="s">
        <v>229</v>
      </c>
      <c r="BB17" s="1">
        <v>0</v>
      </c>
      <c r="BC17" s="1" t="s">
        <v>225</v>
      </c>
      <c r="BD17" s="13" t="s">
        <v>262</v>
      </c>
      <c r="BE17" s="13" t="s">
        <v>225</v>
      </c>
      <c r="BF17" s="13" t="s">
        <v>192</v>
      </c>
      <c r="BG17" s="58">
        <v>3.75</v>
      </c>
      <c r="BH17" s="13">
        <v>14</v>
      </c>
      <c r="BI17" s="57">
        <v>13</v>
      </c>
      <c r="BJ17" s="13">
        <v>13</v>
      </c>
      <c r="BK17" s="13">
        <v>16</v>
      </c>
      <c r="BL17" s="13">
        <v>13</v>
      </c>
      <c r="BM17" s="13">
        <v>13</v>
      </c>
      <c r="BN17" s="13">
        <v>5</v>
      </c>
      <c r="BO17" s="13">
        <v>14</v>
      </c>
      <c r="BP17" s="104">
        <f t="shared" si="0"/>
        <v>101</v>
      </c>
      <c r="BQ17" s="56">
        <f t="shared" si="1"/>
        <v>1.0520833333333333</v>
      </c>
      <c r="BR17" s="13" t="s">
        <v>225</v>
      </c>
      <c r="BS17" s="13" t="s">
        <v>254</v>
      </c>
      <c r="BT17" s="13" t="s">
        <v>319</v>
      </c>
      <c r="BU17" s="110">
        <v>3</v>
      </c>
      <c r="BV17" s="110">
        <f t="shared" si="3"/>
        <v>0.89999999999999991</v>
      </c>
      <c r="BX17" s="110">
        <v>3.75</v>
      </c>
      <c r="BY17" s="148">
        <f t="shared" si="4"/>
        <v>1.125</v>
      </c>
      <c r="BZ17" s="155">
        <v>0.6</v>
      </c>
      <c r="CA17" s="163">
        <f>CF17*0.25</f>
        <v>0.5</v>
      </c>
      <c r="CB17" s="163">
        <v>0.9</v>
      </c>
      <c r="CC17" s="164">
        <f t="shared" si="5"/>
        <v>3.125</v>
      </c>
      <c r="CD17" s="163" t="s">
        <v>252</v>
      </c>
      <c r="CF17" s="51">
        <v>2</v>
      </c>
      <c r="CM17">
        <f>4*0.15</f>
        <v>0.6</v>
      </c>
    </row>
    <row r="18" spans="1:91" ht="27" customHeight="1">
      <c r="A18" s="3" t="s">
        <v>34</v>
      </c>
      <c r="B18" s="20" t="s">
        <v>155</v>
      </c>
      <c r="G18" s="13">
        <v>14</v>
      </c>
      <c r="H18" s="1">
        <v>1</v>
      </c>
      <c r="L18" s="1">
        <v>12</v>
      </c>
      <c r="Q18" s="13">
        <v>13</v>
      </c>
      <c r="S18" s="13" t="s">
        <v>261</v>
      </c>
      <c r="T18" s="1">
        <v>-1</v>
      </c>
      <c r="U18" s="1">
        <v>-1</v>
      </c>
      <c r="Z18" s="13">
        <v>-1</v>
      </c>
      <c r="AA18" s="13">
        <v>-1</v>
      </c>
      <c r="AD18" s="13">
        <v>12</v>
      </c>
      <c r="AN18" s="13">
        <v>34</v>
      </c>
      <c r="AO18" s="13">
        <f t="shared" si="2"/>
        <v>0.45333333333333331</v>
      </c>
      <c r="AP18" s="13" t="s">
        <v>203</v>
      </c>
      <c r="AQ18" s="75">
        <v>0</v>
      </c>
      <c r="AS18" s="1">
        <v>-1</v>
      </c>
      <c r="AT18" s="1">
        <v>-1</v>
      </c>
      <c r="AX18" s="13" t="s">
        <v>195</v>
      </c>
      <c r="AY18" s="32" t="s">
        <v>195</v>
      </c>
      <c r="BB18" s="1">
        <v>-4</v>
      </c>
      <c r="BC18" s="1" t="s">
        <v>190</v>
      </c>
      <c r="BD18" s="13">
        <v>0</v>
      </c>
      <c r="BE18" s="13" t="s">
        <v>261</v>
      </c>
      <c r="BF18" s="13" t="s">
        <v>192</v>
      </c>
      <c r="BG18" s="58">
        <v>1</v>
      </c>
      <c r="BH18" s="13">
        <v>14</v>
      </c>
      <c r="BI18" s="57">
        <v>12</v>
      </c>
      <c r="BJ18" s="13">
        <v>13</v>
      </c>
      <c r="BK18" s="13">
        <v>12</v>
      </c>
      <c r="BL18" s="13">
        <v>8</v>
      </c>
      <c r="BM18" s="13">
        <v>8</v>
      </c>
      <c r="BN18" s="13">
        <v>0</v>
      </c>
      <c r="BO18" s="13">
        <v>8</v>
      </c>
      <c r="BP18" s="104">
        <f t="shared" si="0"/>
        <v>75</v>
      </c>
      <c r="BQ18" s="56">
        <f t="shared" si="1"/>
        <v>0.78125</v>
      </c>
      <c r="BR18" s="13" t="s">
        <v>192</v>
      </c>
      <c r="BS18" s="13" t="s">
        <v>198</v>
      </c>
      <c r="BT18" s="13" t="s">
        <v>339</v>
      </c>
      <c r="BU18" s="110">
        <v>1</v>
      </c>
      <c r="BV18" s="110">
        <f t="shared" si="3"/>
        <v>0.3</v>
      </c>
      <c r="BX18" s="110">
        <v>1</v>
      </c>
      <c r="BY18" s="148">
        <f t="shared" si="4"/>
        <v>0.3</v>
      </c>
      <c r="BZ18" s="155">
        <v>0.45</v>
      </c>
      <c r="CA18" s="163">
        <f>CF18*0.25</f>
        <v>0</v>
      </c>
      <c r="CB18" s="163">
        <v>0.3</v>
      </c>
      <c r="CC18" s="164">
        <f t="shared" si="5"/>
        <v>1.05</v>
      </c>
      <c r="CD18" s="163" t="s">
        <v>198</v>
      </c>
      <c r="CF18" s="51">
        <v>0</v>
      </c>
      <c r="CM18">
        <f>3*0.15</f>
        <v>0.44999999999999996</v>
      </c>
    </row>
    <row r="19" spans="1:91" ht="27" customHeight="1">
      <c r="A19" s="3" t="s">
        <v>33</v>
      </c>
      <c r="B19" s="20" t="s">
        <v>156</v>
      </c>
      <c r="G19" s="13">
        <v>14</v>
      </c>
      <c r="H19" s="1">
        <v>2</v>
      </c>
      <c r="L19" s="1">
        <v>13</v>
      </c>
      <c r="Q19" s="13">
        <v>13</v>
      </c>
      <c r="R19" s="13" t="s">
        <v>257</v>
      </c>
      <c r="S19" s="13" t="s">
        <v>225</v>
      </c>
      <c r="AD19" s="13">
        <v>13</v>
      </c>
      <c r="AN19" s="13">
        <v>52</v>
      </c>
      <c r="AO19" s="13">
        <f t="shared" si="2"/>
        <v>0.69333333333333336</v>
      </c>
      <c r="AP19" s="13" t="s">
        <v>190</v>
      </c>
      <c r="AQ19" s="75">
        <v>4</v>
      </c>
      <c r="AU19" s="87">
        <v>5</v>
      </c>
      <c r="AX19" s="13" t="s">
        <v>228</v>
      </c>
      <c r="AY19" s="32" t="s">
        <v>228</v>
      </c>
      <c r="BB19" s="1">
        <v>0</v>
      </c>
      <c r="BC19" s="1" t="s">
        <v>225</v>
      </c>
      <c r="BD19" s="13" t="s">
        <v>257</v>
      </c>
      <c r="BE19" s="13" t="s">
        <v>225</v>
      </c>
      <c r="BF19" s="13" t="s">
        <v>225</v>
      </c>
      <c r="BG19" s="58">
        <v>3.75</v>
      </c>
      <c r="BH19" s="13">
        <v>14</v>
      </c>
      <c r="BI19" s="57">
        <v>13</v>
      </c>
      <c r="BJ19" s="13">
        <v>13</v>
      </c>
      <c r="BK19" s="13">
        <v>13</v>
      </c>
      <c r="BL19" s="13">
        <v>11</v>
      </c>
      <c r="BM19" s="13">
        <v>13</v>
      </c>
      <c r="BN19" s="13">
        <v>5</v>
      </c>
      <c r="BO19" s="13">
        <v>13</v>
      </c>
      <c r="BP19" s="104">
        <f t="shared" si="0"/>
        <v>95</v>
      </c>
      <c r="BQ19" s="56">
        <f t="shared" si="1"/>
        <v>0.98958333333333337</v>
      </c>
      <c r="BR19" s="13" t="s">
        <v>225</v>
      </c>
      <c r="BS19" s="13" t="s">
        <v>192</v>
      </c>
      <c r="BT19" s="13" t="s">
        <v>190</v>
      </c>
      <c r="BU19" s="110">
        <v>2</v>
      </c>
      <c r="BV19" s="110">
        <f t="shared" si="3"/>
        <v>0.6</v>
      </c>
      <c r="BX19" s="110">
        <v>3.75</v>
      </c>
      <c r="BY19" s="148">
        <f t="shared" si="4"/>
        <v>1.125</v>
      </c>
      <c r="BZ19" s="155">
        <v>0.6</v>
      </c>
      <c r="CA19" s="163">
        <f>CF19*0.25</f>
        <v>0.5</v>
      </c>
      <c r="CB19" s="163">
        <v>0.6</v>
      </c>
      <c r="CC19" s="164">
        <f t="shared" si="5"/>
        <v>2.8250000000000002</v>
      </c>
      <c r="CD19" s="163" t="s">
        <v>256</v>
      </c>
      <c r="CF19" s="51">
        <v>2</v>
      </c>
    </row>
    <row r="20" spans="1:91" ht="27" customHeight="1">
      <c r="A20" s="3" t="s">
        <v>32</v>
      </c>
      <c r="B20" s="20" t="s">
        <v>157</v>
      </c>
      <c r="G20" s="13">
        <v>14</v>
      </c>
      <c r="H20" s="1">
        <v>2</v>
      </c>
      <c r="L20" s="1">
        <v>13</v>
      </c>
      <c r="Q20" s="13">
        <v>13</v>
      </c>
      <c r="R20" s="13" t="s">
        <v>225</v>
      </c>
      <c r="S20" s="13" t="s">
        <v>225</v>
      </c>
      <c r="AD20" s="13">
        <v>15</v>
      </c>
      <c r="AN20" s="13">
        <v>64</v>
      </c>
      <c r="AO20" s="13">
        <f t="shared" si="2"/>
        <v>0.85333333333333339</v>
      </c>
      <c r="AP20" s="13" t="s">
        <v>192</v>
      </c>
      <c r="AQ20" s="75">
        <v>4</v>
      </c>
      <c r="AU20" s="87">
        <v>5</v>
      </c>
      <c r="BB20" s="1">
        <v>0</v>
      </c>
      <c r="BC20" s="1" t="s">
        <v>225</v>
      </c>
      <c r="BD20" s="13" t="s">
        <v>225</v>
      </c>
      <c r="BE20" s="13" t="s">
        <v>225</v>
      </c>
      <c r="BF20" s="13" t="s">
        <v>225</v>
      </c>
      <c r="BG20" s="58">
        <v>4</v>
      </c>
      <c r="BH20" s="13">
        <v>14</v>
      </c>
      <c r="BI20" s="57">
        <v>13</v>
      </c>
      <c r="BJ20" s="13">
        <v>13</v>
      </c>
      <c r="BK20" s="13">
        <v>15</v>
      </c>
      <c r="BL20" s="13">
        <v>13</v>
      </c>
      <c r="BM20" s="13">
        <v>13</v>
      </c>
      <c r="BN20" s="13">
        <v>5</v>
      </c>
      <c r="BO20" s="13">
        <v>14</v>
      </c>
      <c r="BP20" s="104">
        <f t="shared" si="0"/>
        <v>100</v>
      </c>
      <c r="BQ20" s="56">
        <f t="shared" si="1"/>
        <v>1.0416666666666667</v>
      </c>
      <c r="BR20" s="13" t="s">
        <v>225</v>
      </c>
      <c r="BS20" s="13" t="s">
        <v>225</v>
      </c>
      <c r="BT20" s="13" t="s">
        <v>192</v>
      </c>
      <c r="BU20" s="152">
        <v>4</v>
      </c>
      <c r="BV20" s="110">
        <f t="shared" si="3"/>
        <v>1.2</v>
      </c>
      <c r="BX20" s="110">
        <v>4</v>
      </c>
      <c r="BY20" s="148">
        <f t="shared" si="4"/>
        <v>1.2</v>
      </c>
      <c r="BZ20" s="155">
        <v>0.6</v>
      </c>
      <c r="CA20" s="163">
        <f>CF20*0.25</f>
        <v>0.75</v>
      </c>
      <c r="CB20" s="163">
        <v>1.2</v>
      </c>
      <c r="CC20" s="164">
        <f t="shared" si="5"/>
        <v>3.75</v>
      </c>
      <c r="CD20" s="163" t="s">
        <v>225</v>
      </c>
      <c r="CF20" s="51">
        <v>3</v>
      </c>
    </row>
    <row r="21" spans="1:91" ht="27" customHeight="1">
      <c r="A21" s="3" t="s">
        <v>31</v>
      </c>
      <c r="B21" s="20" t="s">
        <v>158</v>
      </c>
      <c r="G21" s="13">
        <v>14</v>
      </c>
      <c r="H21" s="1">
        <v>2</v>
      </c>
      <c r="L21" s="1">
        <v>13</v>
      </c>
      <c r="Q21" s="13">
        <v>13</v>
      </c>
      <c r="R21" s="13" t="s">
        <v>262</v>
      </c>
      <c r="S21" s="13" t="s">
        <v>225</v>
      </c>
      <c r="AD21" s="13">
        <v>15</v>
      </c>
      <c r="AJ21" s="13" t="s">
        <v>196</v>
      </c>
      <c r="AN21" s="13">
        <v>63</v>
      </c>
      <c r="AO21" s="13">
        <f t="shared" si="2"/>
        <v>0.84</v>
      </c>
      <c r="AP21" s="13" t="s">
        <v>318</v>
      </c>
      <c r="AQ21" s="75">
        <v>4</v>
      </c>
      <c r="AU21" s="87">
        <v>5</v>
      </c>
      <c r="AX21" s="13" t="s">
        <v>213</v>
      </c>
      <c r="AY21" s="32" t="s">
        <v>213</v>
      </c>
      <c r="BB21" s="1">
        <v>0</v>
      </c>
      <c r="BC21" s="1" t="s">
        <v>225</v>
      </c>
      <c r="BD21" s="13" t="s">
        <v>262</v>
      </c>
      <c r="BE21" s="13" t="s">
        <v>225</v>
      </c>
      <c r="BF21" s="13" t="s">
        <v>225</v>
      </c>
      <c r="BG21" s="58">
        <v>4</v>
      </c>
      <c r="BH21" s="13">
        <v>14</v>
      </c>
      <c r="BI21" s="57">
        <v>13</v>
      </c>
      <c r="BJ21" s="13">
        <v>13</v>
      </c>
      <c r="BK21" s="13">
        <v>15</v>
      </c>
      <c r="BL21" s="13">
        <v>13</v>
      </c>
      <c r="BM21" s="13">
        <v>13</v>
      </c>
      <c r="BN21" s="13">
        <v>5</v>
      </c>
      <c r="BO21" s="13">
        <v>14</v>
      </c>
      <c r="BP21" s="104">
        <f t="shared" si="0"/>
        <v>100</v>
      </c>
      <c r="BQ21" s="56">
        <f t="shared" si="1"/>
        <v>1.0416666666666667</v>
      </c>
      <c r="BR21" s="13" t="s">
        <v>225</v>
      </c>
      <c r="BS21" s="13" t="s">
        <v>225</v>
      </c>
      <c r="BT21" s="13" t="s">
        <v>256</v>
      </c>
      <c r="BU21" s="152">
        <v>3</v>
      </c>
      <c r="BV21" s="110">
        <f t="shared" si="3"/>
        <v>0.89999999999999991</v>
      </c>
      <c r="BX21" s="110">
        <v>4</v>
      </c>
      <c r="BY21" s="148">
        <f t="shared" si="4"/>
        <v>1.2</v>
      </c>
      <c r="BZ21" s="155">
        <v>0.6</v>
      </c>
      <c r="CA21" s="163">
        <f>CF21*0.25</f>
        <v>0.6875</v>
      </c>
      <c r="CB21" s="163">
        <v>0.9</v>
      </c>
      <c r="CC21" s="164">
        <f t="shared" si="5"/>
        <v>3.3874999999999997</v>
      </c>
      <c r="CD21" s="163" t="s">
        <v>254</v>
      </c>
      <c r="CF21" s="51">
        <v>2.75</v>
      </c>
    </row>
    <row r="22" spans="1:91" ht="27" customHeight="1">
      <c r="A22" s="3" t="s">
        <v>159</v>
      </c>
      <c r="B22" s="20" t="s">
        <v>160</v>
      </c>
      <c r="G22" s="13">
        <v>14</v>
      </c>
      <c r="H22" s="1">
        <v>1</v>
      </c>
      <c r="K22" s="1">
        <v>-1</v>
      </c>
      <c r="L22" s="1">
        <v>9</v>
      </c>
      <c r="Q22" s="13">
        <v>10</v>
      </c>
      <c r="R22" s="13" t="s">
        <v>256</v>
      </c>
      <c r="S22" s="13" t="s">
        <v>225</v>
      </c>
      <c r="Y22" s="1">
        <v>12</v>
      </c>
      <c r="Z22" s="13">
        <v>-1</v>
      </c>
      <c r="AA22" s="13">
        <v>-1</v>
      </c>
      <c r="AD22" s="13">
        <v>11</v>
      </c>
      <c r="AJ22" s="13" t="s">
        <v>193</v>
      </c>
      <c r="AN22" s="13">
        <v>53</v>
      </c>
      <c r="AO22" s="13">
        <f t="shared" si="2"/>
        <v>0.70666666666666667</v>
      </c>
      <c r="AP22" s="13" t="s">
        <v>257</v>
      </c>
      <c r="AQ22" s="75">
        <v>4</v>
      </c>
      <c r="AU22" s="87">
        <v>5</v>
      </c>
      <c r="AX22" s="13" t="s">
        <v>189</v>
      </c>
      <c r="AY22" s="32" t="s">
        <v>189</v>
      </c>
      <c r="BB22" s="1">
        <v>-1</v>
      </c>
      <c r="BC22" s="1" t="s">
        <v>254</v>
      </c>
      <c r="BD22" s="13" t="s">
        <v>256</v>
      </c>
      <c r="BE22" s="13" t="s">
        <v>225</v>
      </c>
      <c r="BF22" s="13" t="s">
        <v>192</v>
      </c>
      <c r="BG22" s="58">
        <v>3.75</v>
      </c>
      <c r="BH22" s="13">
        <v>14</v>
      </c>
      <c r="BI22" s="57">
        <v>9</v>
      </c>
      <c r="BJ22" s="13">
        <v>10</v>
      </c>
      <c r="BK22" s="13">
        <v>11</v>
      </c>
      <c r="BL22" s="13">
        <v>13</v>
      </c>
      <c r="BM22" s="13">
        <v>8</v>
      </c>
      <c r="BN22" s="13">
        <v>5</v>
      </c>
      <c r="BO22" s="13">
        <v>11</v>
      </c>
      <c r="BP22" s="104">
        <f t="shared" si="0"/>
        <v>81</v>
      </c>
      <c r="BQ22" s="56">
        <f t="shared" si="1"/>
        <v>0.84375</v>
      </c>
      <c r="BR22" s="13" t="s">
        <v>192</v>
      </c>
      <c r="BS22" s="13" t="s">
        <v>254</v>
      </c>
      <c r="BT22" s="13" t="s">
        <v>198</v>
      </c>
      <c r="BU22" s="152">
        <v>3</v>
      </c>
      <c r="BV22" s="110">
        <f t="shared" si="3"/>
        <v>0.89999999999999991</v>
      </c>
      <c r="BX22" s="110">
        <v>3.75</v>
      </c>
      <c r="BY22" s="148">
        <f t="shared" si="4"/>
        <v>1.125</v>
      </c>
      <c r="BZ22" s="155">
        <v>0.45</v>
      </c>
      <c r="CA22" s="163">
        <f>CF22*0.25</f>
        <v>0.25</v>
      </c>
      <c r="CB22" s="163">
        <v>0.9</v>
      </c>
      <c r="CC22" s="164">
        <f t="shared" si="5"/>
        <v>2.7250000000000001</v>
      </c>
      <c r="CD22" s="163" t="s">
        <v>256</v>
      </c>
      <c r="CF22" s="51">
        <v>1</v>
      </c>
    </row>
    <row r="23" spans="1:91" ht="27" customHeight="1">
      <c r="A23" s="3" t="s">
        <v>30</v>
      </c>
      <c r="B23" s="20" t="s">
        <v>161</v>
      </c>
      <c r="G23" s="13">
        <v>14</v>
      </c>
      <c r="H23" s="1">
        <v>0</v>
      </c>
      <c r="I23" s="1">
        <v>-1</v>
      </c>
      <c r="L23" s="1">
        <v>13</v>
      </c>
      <c r="Q23" s="13">
        <v>13</v>
      </c>
      <c r="R23" s="13" t="s">
        <v>192</v>
      </c>
      <c r="S23" s="13" t="s">
        <v>225</v>
      </c>
      <c r="AD23" s="13">
        <v>16</v>
      </c>
      <c r="AJ23" s="13" t="s">
        <v>191</v>
      </c>
      <c r="AN23" s="13">
        <v>72</v>
      </c>
      <c r="AO23" s="13">
        <f t="shared" si="2"/>
        <v>0.96</v>
      </c>
      <c r="AP23" s="13" t="s">
        <v>225</v>
      </c>
      <c r="AQ23" s="75">
        <v>4</v>
      </c>
      <c r="AT23" s="1">
        <v>-1</v>
      </c>
      <c r="AX23" s="13" t="s">
        <v>230</v>
      </c>
      <c r="AY23" s="32" t="s">
        <v>230</v>
      </c>
      <c r="BB23" s="1">
        <v>0</v>
      </c>
      <c r="BC23" s="1" t="s">
        <v>225</v>
      </c>
      <c r="BD23" s="13" t="s">
        <v>192</v>
      </c>
      <c r="BE23" s="13" t="s">
        <v>225</v>
      </c>
      <c r="BF23" s="13">
        <v>0</v>
      </c>
      <c r="BG23" s="58">
        <v>3.75</v>
      </c>
      <c r="BH23" s="13">
        <v>14</v>
      </c>
      <c r="BI23" s="57">
        <v>13</v>
      </c>
      <c r="BJ23" s="13">
        <v>13</v>
      </c>
      <c r="BK23" s="13">
        <v>16</v>
      </c>
      <c r="BL23" s="13">
        <v>13</v>
      </c>
      <c r="BM23" s="13">
        <v>12</v>
      </c>
      <c r="BN23" s="13">
        <v>5</v>
      </c>
      <c r="BO23" s="13">
        <v>14</v>
      </c>
      <c r="BP23" s="104">
        <f t="shared" si="0"/>
        <v>100</v>
      </c>
      <c r="BQ23" s="56">
        <f t="shared" si="1"/>
        <v>1.0416666666666667</v>
      </c>
      <c r="BR23" s="13" t="s">
        <v>225</v>
      </c>
      <c r="BS23" s="13" t="s">
        <v>254</v>
      </c>
      <c r="BT23" s="13" t="s">
        <v>261</v>
      </c>
      <c r="BU23" s="152">
        <v>4</v>
      </c>
      <c r="BV23" s="110">
        <f t="shared" si="3"/>
        <v>1.2</v>
      </c>
      <c r="BX23" s="110">
        <v>3.75</v>
      </c>
      <c r="BY23" s="148">
        <f t="shared" si="4"/>
        <v>1.125</v>
      </c>
      <c r="BZ23" s="155">
        <v>0.6</v>
      </c>
      <c r="CA23" s="163">
        <f>CF23*0.25</f>
        <v>1</v>
      </c>
      <c r="CB23" s="163">
        <v>1.2</v>
      </c>
      <c r="CC23" s="164">
        <f t="shared" si="5"/>
        <v>3.9249999999999998</v>
      </c>
      <c r="CD23" s="163" t="s">
        <v>225</v>
      </c>
      <c r="CF23" s="51">
        <v>4</v>
      </c>
    </row>
    <row r="24" spans="1:91" ht="27" customHeight="1">
      <c r="A24" s="3" t="s">
        <v>163</v>
      </c>
      <c r="B24" s="20" t="s">
        <v>164</v>
      </c>
      <c r="G24" s="13">
        <v>14</v>
      </c>
      <c r="H24" s="1">
        <v>0</v>
      </c>
      <c r="L24" s="1">
        <v>9</v>
      </c>
      <c r="M24" s="13">
        <v>-1</v>
      </c>
      <c r="O24" s="13">
        <v>-1</v>
      </c>
      <c r="P24" s="13">
        <v>-1</v>
      </c>
      <c r="Q24" s="13">
        <v>0</v>
      </c>
      <c r="S24" s="13" t="s">
        <v>225</v>
      </c>
      <c r="T24" s="1">
        <v>-1</v>
      </c>
      <c r="V24" s="1">
        <v>-1</v>
      </c>
      <c r="W24" s="1">
        <v>-1</v>
      </c>
      <c r="AB24" s="13">
        <v>-1</v>
      </c>
      <c r="AD24" s="13">
        <v>0</v>
      </c>
      <c r="AO24" s="13">
        <f t="shared" si="2"/>
        <v>0</v>
      </c>
      <c r="AP24" s="13" t="s">
        <v>339</v>
      </c>
      <c r="AQ24" s="75">
        <v>0</v>
      </c>
      <c r="AS24" s="1">
        <v>-1</v>
      </c>
      <c r="AT24" s="1">
        <v>-1</v>
      </c>
      <c r="AX24" s="13" t="s">
        <v>198</v>
      </c>
      <c r="AY24" s="32" t="s">
        <v>198</v>
      </c>
      <c r="BB24" s="1">
        <v>-4</v>
      </c>
      <c r="BC24" s="1" t="s">
        <v>190</v>
      </c>
      <c r="BE24" s="13" t="s">
        <v>225</v>
      </c>
      <c r="BF24" s="13">
        <v>0</v>
      </c>
      <c r="BG24" s="58">
        <v>0</v>
      </c>
      <c r="BH24" s="13">
        <v>14</v>
      </c>
      <c r="BI24" s="57">
        <v>9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04">
        <f t="shared" si="0"/>
        <v>23</v>
      </c>
      <c r="BQ24" s="56">
        <f t="shared" si="1"/>
        <v>0.23958333333333334</v>
      </c>
      <c r="BR24" s="13" t="s">
        <v>203</v>
      </c>
      <c r="BS24" s="13" t="s">
        <v>190</v>
      </c>
      <c r="BT24" s="13" t="s">
        <v>344</v>
      </c>
      <c r="BU24" s="152">
        <v>0</v>
      </c>
      <c r="BV24" s="110">
        <f t="shared" si="3"/>
        <v>0</v>
      </c>
      <c r="BX24" s="110">
        <v>0</v>
      </c>
      <c r="BY24" s="148">
        <f t="shared" si="4"/>
        <v>0</v>
      </c>
      <c r="BZ24" s="155">
        <v>0</v>
      </c>
      <c r="CA24" s="163">
        <f>CF24*0.25</f>
        <v>0</v>
      </c>
      <c r="CB24" s="163">
        <v>0</v>
      </c>
      <c r="CC24" s="164">
        <f t="shared" si="5"/>
        <v>0</v>
      </c>
      <c r="CD24" s="163" t="s">
        <v>203</v>
      </c>
      <c r="CF24" s="51">
        <v>0</v>
      </c>
    </row>
    <row r="25" spans="1:91" ht="27" customHeight="1">
      <c r="A25" s="3" t="s">
        <v>29</v>
      </c>
      <c r="B25" s="20" t="s">
        <v>165</v>
      </c>
      <c r="G25" s="13">
        <v>14</v>
      </c>
      <c r="H25" s="1">
        <v>0</v>
      </c>
      <c r="I25" s="1">
        <v>-1</v>
      </c>
      <c r="K25" s="1">
        <v>-1</v>
      </c>
      <c r="L25" s="1">
        <v>13</v>
      </c>
      <c r="N25" s="13">
        <v>-1</v>
      </c>
      <c r="Q25" s="13">
        <v>13</v>
      </c>
      <c r="S25" s="13" t="s">
        <v>225</v>
      </c>
      <c r="AD25" s="13">
        <v>14</v>
      </c>
      <c r="AJ25" s="13" t="s">
        <v>198</v>
      </c>
      <c r="AN25" s="13">
        <v>55</v>
      </c>
      <c r="AO25" s="13">
        <f t="shared" si="2"/>
        <v>0.73333333333333328</v>
      </c>
      <c r="AP25" s="13" t="s">
        <v>190</v>
      </c>
      <c r="AQ25" s="75">
        <v>4</v>
      </c>
      <c r="AU25" s="87">
        <v>5</v>
      </c>
      <c r="AX25" s="13" t="s">
        <v>225</v>
      </c>
      <c r="AY25" s="32" t="s">
        <v>225</v>
      </c>
      <c r="BB25" s="1">
        <v>-1</v>
      </c>
      <c r="BC25" s="1" t="s">
        <v>254</v>
      </c>
      <c r="BD25" s="13" t="s">
        <v>310</v>
      </c>
      <c r="BE25" s="13" t="s">
        <v>225</v>
      </c>
      <c r="BF25" s="13">
        <v>0</v>
      </c>
      <c r="BG25" s="58">
        <v>3.5</v>
      </c>
      <c r="BH25" s="13">
        <v>14</v>
      </c>
      <c r="BI25" s="57">
        <v>13</v>
      </c>
      <c r="BJ25" s="13">
        <v>13</v>
      </c>
      <c r="BK25" s="13">
        <v>14</v>
      </c>
      <c r="BL25" s="13">
        <v>13</v>
      </c>
      <c r="BM25" s="13">
        <v>11</v>
      </c>
      <c r="BN25" s="13">
        <v>5</v>
      </c>
      <c r="BO25" s="13">
        <v>12</v>
      </c>
      <c r="BP25" s="104">
        <f t="shared" si="0"/>
        <v>95</v>
      </c>
      <c r="BQ25" s="56">
        <f t="shared" si="1"/>
        <v>0.98958333333333337</v>
      </c>
      <c r="BR25" s="13" t="s">
        <v>225</v>
      </c>
      <c r="BS25" s="13" t="s">
        <v>192</v>
      </c>
      <c r="BT25" s="13" t="s">
        <v>190</v>
      </c>
      <c r="BU25" s="152">
        <v>4</v>
      </c>
      <c r="BV25" s="110">
        <f t="shared" si="3"/>
        <v>1.2</v>
      </c>
      <c r="BX25" s="110">
        <v>3.5</v>
      </c>
      <c r="BY25" s="148">
        <f t="shared" si="4"/>
        <v>1.05</v>
      </c>
      <c r="BZ25" s="155">
        <v>0.6</v>
      </c>
      <c r="CA25" s="163">
        <f>CF25*0.25</f>
        <v>0.5</v>
      </c>
      <c r="CB25" s="163">
        <v>1.2</v>
      </c>
      <c r="CC25" s="164">
        <f t="shared" si="5"/>
        <v>3.3499999999999996</v>
      </c>
      <c r="CD25" s="163" t="s">
        <v>254</v>
      </c>
      <c r="CF25" s="51">
        <v>2</v>
      </c>
    </row>
    <row r="26" spans="1:91" ht="27" customHeight="1">
      <c r="A26" s="3" t="s">
        <v>166</v>
      </c>
      <c r="B26" s="20" t="s">
        <v>167</v>
      </c>
      <c r="G26" s="13">
        <v>14</v>
      </c>
      <c r="H26" s="1">
        <v>1</v>
      </c>
      <c r="L26" s="1">
        <v>11</v>
      </c>
      <c r="Q26" s="13">
        <v>8</v>
      </c>
      <c r="R26" s="13" t="s">
        <v>257</v>
      </c>
      <c r="S26" s="13" t="s">
        <v>225</v>
      </c>
      <c r="AD26" s="13">
        <v>14</v>
      </c>
      <c r="AJ26" s="13" t="s">
        <v>225</v>
      </c>
      <c r="AM26" s="13">
        <v>4</v>
      </c>
      <c r="AN26" s="13">
        <v>54</v>
      </c>
      <c r="AO26" s="13">
        <f t="shared" si="2"/>
        <v>0.72</v>
      </c>
      <c r="AP26" s="13" t="s">
        <v>320</v>
      </c>
      <c r="AQ26" s="75">
        <v>4</v>
      </c>
      <c r="AU26" s="87">
        <v>5</v>
      </c>
      <c r="AX26" s="13" t="s">
        <v>226</v>
      </c>
      <c r="AY26" s="32" t="s">
        <v>226</v>
      </c>
      <c r="BB26" s="1">
        <v>0</v>
      </c>
      <c r="BC26" s="1" t="s">
        <v>225</v>
      </c>
      <c r="BD26" s="13" t="s">
        <v>257</v>
      </c>
      <c r="BE26" s="13" t="s">
        <v>225</v>
      </c>
      <c r="BF26" s="13" t="s">
        <v>192</v>
      </c>
      <c r="BG26" s="58">
        <v>3.5</v>
      </c>
      <c r="BH26" s="13">
        <v>14</v>
      </c>
      <c r="BI26" s="57">
        <v>11</v>
      </c>
      <c r="BJ26" s="13">
        <v>8</v>
      </c>
      <c r="BK26" s="13">
        <v>14</v>
      </c>
      <c r="BL26" s="13">
        <v>13</v>
      </c>
      <c r="BM26" s="13">
        <v>13</v>
      </c>
      <c r="BN26" s="13">
        <v>5</v>
      </c>
      <c r="BO26" s="13">
        <v>13</v>
      </c>
      <c r="BP26" s="104">
        <f t="shared" si="0"/>
        <v>91</v>
      </c>
      <c r="BQ26" s="56">
        <f t="shared" si="1"/>
        <v>0.94791666666666663</v>
      </c>
      <c r="BR26" s="13" t="s">
        <v>225</v>
      </c>
      <c r="BS26" s="13" t="s">
        <v>252</v>
      </c>
      <c r="BT26" s="13" t="s">
        <v>253</v>
      </c>
      <c r="BU26" s="152">
        <v>4</v>
      </c>
      <c r="BV26" s="110">
        <f t="shared" si="3"/>
        <v>1.2</v>
      </c>
      <c r="BX26" s="110">
        <v>3.5</v>
      </c>
      <c r="BY26" s="148">
        <f t="shared" si="4"/>
        <v>1.05</v>
      </c>
      <c r="BZ26" s="155">
        <v>0.6</v>
      </c>
      <c r="CA26" s="163">
        <f>CF26*0.25</f>
        <v>0.4375</v>
      </c>
      <c r="CB26" s="163">
        <v>1.2</v>
      </c>
      <c r="CC26" s="164">
        <f t="shared" si="5"/>
        <v>3.2874999999999996</v>
      </c>
      <c r="CD26" s="163" t="s">
        <v>252</v>
      </c>
      <c r="CF26" s="51">
        <v>1.75</v>
      </c>
    </row>
    <row r="27" spans="1:91" ht="27" customHeight="1">
      <c r="A27" s="3" t="s">
        <v>28</v>
      </c>
      <c r="B27" s="20" t="s">
        <v>168</v>
      </c>
      <c r="E27" s="13">
        <v>-1</v>
      </c>
      <c r="G27" s="13">
        <v>14</v>
      </c>
      <c r="H27" s="1">
        <v>0</v>
      </c>
      <c r="L27" s="1">
        <v>10</v>
      </c>
      <c r="Q27" s="13">
        <v>12</v>
      </c>
      <c r="R27" s="13" t="s">
        <v>252</v>
      </c>
      <c r="S27" s="13" t="s">
        <v>225</v>
      </c>
      <c r="AD27" s="13">
        <v>10</v>
      </c>
      <c r="AJ27" s="13" t="s">
        <v>226</v>
      </c>
      <c r="AN27" s="13">
        <v>31</v>
      </c>
      <c r="AO27" s="13">
        <f t="shared" si="2"/>
        <v>0.41333333333333333</v>
      </c>
      <c r="AP27" s="13" t="s">
        <v>203</v>
      </c>
      <c r="AQ27" s="75">
        <v>4</v>
      </c>
      <c r="AU27" s="87">
        <v>5</v>
      </c>
      <c r="BB27" s="1">
        <v>0</v>
      </c>
      <c r="BC27" s="1" t="s">
        <v>225</v>
      </c>
      <c r="BD27" s="13" t="s">
        <v>252</v>
      </c>
      <c r="BE27" s="13" t="s">
        <v>225</v>
      </c>
      <c r="BF27" s="13">
        <v>0</v>
      </c>
      <c r="BG27" s="58">
        <v>3.5</v>
      </c>
      <c r="BH27" s="13">
        <v>14</v>
      </c>
      <c r="BI27" s="57">
        <v>10</v>
      </c>
      <c r="BJ27" s="13">
        <v>12</v>
      </c>
      <c r="BK27" s="13">
        <v>10</v>
      </c>
      <c r="BL27" s="13">
        <v>13</v>
      </c>
      <c r="BM27" s="13">
        <v>8</v>
      </c>
      <c r="BN27" s="13">
        <v>5</v>
      </c>
      <c r="BO27" s="13">
        <v>11</v>
      </c>
      <c r="BP27" s="104">
        <f t="shared" si="0"/>
        <v>83</v>
      </c>
      <c r="BQ27" s="56">
        <f t="shared" si="1"/>
        <v>0.86458333333333337</v>
      </c>
      <c r="BR27" s="13" t="s">
        <v>225</v>
      </c>
      <c r="BS27" s="13" t="s">
        <v>252</v>
      </c>
      <c r="BT27" s="13" t="s">
        <v>203</v>
      </c>
      <c r="BU27" s="152">
        <v>3.25</v>
      </c>
      <c r="BV27" s="110">
        <f t="shared" si="3"/>
        <v>0.97499999999999998</v>
      </c>
      <c r="BX27" s="110">
        <v>3.5</v>
      </c>
      <c r="BY27" s="148">
        <f t="shared" si="4"/>
        <v>1.05</v>
      </c>
      <c r="BZ27" s="155">
        <v>0.6</v>
      </c>
      <c r="CA27" s="163">
        <f>CF27*0.25</f>
        <v>0</v>
      </c>
      <c r="CB27" s="163">
        <v>0.98</v>
      </c>
      <c r="CC27" s="164">
        <f t="shared" si="5"/>
        <v>2.63</v>
      </c>
      <c r="CD27" s="163" t="s">
        <v>349</v>
      </c>
      <c r="CF27" s="51">
        <v>0</v>
      </c>
    </row>
    <row r="28" spans="1:91" ht="27" customHeight="1">
      <c r="A28" s="3" t="s">
        <v>27</v>
      </c>
      <c r="B28" s="20" t="s">
        <v>169</v>
      </c>
      <c r="G28" s="13">
        <v>14</v>
      </c>
      <c r="H28" s="1">
        <v>1</v>
      </c>
      <c r="L28" s="1">
        <v>13</v>
      </c>
      <c r="Q28" s="13">
        <v>13</v>
      </c>
      <c r="R28" s="13" t="s">
        <v>225</v>
      </c>
      <c r="S28" s="13" t="s">
        <v>225</v>
      </c>
      <c r="AD28" s="13">
        <v>16</v>
      </c>
      <c r="AN28" s="13">
        <v>52</v>
      </c>
      <c r="AO28" s="13">
        <f t="shared" si="2"/>
        <v>0.69333333333333336</v>
      </c>
      <c r="AP28" s="13" t="s">
        <v>257</v>
      </c>
      <c r="AQ28" s="75">
        <v>4</v>
      </c>
      <c r="AU28" s="87">
        <v>5</v>
      </c>
      <c r="BB28" s="1">
        <v>0</v>
      </c>
      <c r="BC28" s="1" t="s">
        <v>225</v>
      </c>
      <c r="BD28" s="13" t="s">
        <v>225</v>
      </c>
      <c r="BE28" s="13" t="s">
        <v>225</v>
      </c>
      <c r="BF28" s="13" t="s">
        <v>192</v>
      </c>
      <c r="BG28" s="58">
        <v>4</v>
      </c>
      <c r="BH28" s="13">
        <v>14</v>
      </c>
      <c r="BI28" s="57">
        <v>13</v>
      </c>
      <c r="BJ28" s="13">
        <v>13</v>
      </c>
      <c r="BK28" s="13">
        <v>16</v>
      </c>
      <c r="BL28" s="13">
        <v>13</v>
      </c>
      <c r="BM28" s="13">
        <v>13</v>
      </c>
      <c r="BN28" s="13">
        <v>5</v>
      </c>
      <c r="BO28" s="13">
        <v>14</v>
      </c>
      <c r="BP28" s="104">
        <f t="shared" si="0"/>
        <v>101</v>
      </c>
      <c r="BQ28" s="56">
        <f t="shared" si="1"/>
        <v>1.0520833333333333</v>
      </c>
      <c r="BR28" s="13" t="s">
        <v>225</v>
      </c>
      <c r="BS28" s="13" t="s">
        <v>225</v>
      </c>
      <c r="BT28" s="13" t="s">
        <v>198</v>
      </c>
      <c r="BU28" s="152">
        <v>3</v>
      </c>
      <c r="BV28" s="110">
        <f t="shared" si="3"/>
        <v>0.89999999999999991</v>
      </c>
      <c r="BX28" s="110">
        <v>4</v>
      </c>
      <c r="BY28" s="148">
        <f t="shared" si="4"/>
        <v>1.2</v>
      </c>
      <c r="BZ28" s="155">
        <v>0.6</v>
      </c>
      <c r="CA28" s="163">
        <f>CF28*0.25</f>
        <v>0.25</v>
      </c>
      <c r="CB28" s="163">
        <v>0.9</v>
      </c>
      <c r="CC28" s="164">
        <f t="shared" si="5"/>
        <v>2.9499999999999997</v>
      </c>
      <c r="CD28" s="163" t="s">
        <v>192</v>
      </c>
      <c r="CF28" s="51">
        <v>1</v>
      </c>
    </row>
    <row r="29" spans="1:91" ht="27" customHeight="1">
      <c r="A29" s="3" t="s">
        <v>26</v>
      </c>
      <c r="B29" s="20" t="s">
        <v>170</v>
      </c>
      <c r="G29" s="13">
        <v>14</v>
      </c>
      <c r="H29" s="1">
        <v>0</v>
      </c>
      <c r="I29" s="1">
        <v>-1</v>
      </c>
      <c r="K29" s="1">
        <v>-1</v>
      </c>
      <c r="L29" s="1">
        <v>0</v>
      </c>
      <c r="M29" s="13">
        <v>-1</v>
      </c>
      <c r="N29" s="13">
        <v>-1</v>
      </c>
      <c r="P29" s="13">
        <v>-1</v>
      </c>
      <c r="Q29" s="13">
        <v>0</v>
      </c>
      <c r="S29" s="13" t="s">
        <v>189</v>
      </c>
      <c r="T29" s="1">
        <v>-1</v>
      </c>
      <c r="U29" s="1">
        <v>-1</v>
      </c>
      <c r="V29" s="1">
        <v>-1</v>
      </c>
      <c r="W29" s="1">
        <v>-1</v>
      </c>
      <c r="Z29" s="13">
        <v>-1</v>
      </c>
      <c r="AA29" s="13">
        <v>-1</v>
      </c>
      <c r="AB29" s="13">
        <v>-1</v>
      </c>
      <c r="AD29" s="13">
        <v>0</v>
      </c>
      <c r="AN29" s="13">
        <v>0</v>
      </c>
      <c r="AO29" s="13">
        <f t="shared" si="2"/>
        <v>0</v>
      </c>
      <c r="AP29" s="13" t="s">
        <v>203</v>
      </c>
      <c r="AQ29" s="75">
        <v>4</v>
      </c>
      <c r="AS29" s="1">
        <v>-1</v>
      </c>
      <c r="AT29" s="1">
        <v>-1</v>
      </c>
      <c r="AU29" s="87">
        <v>0</v>
      </c>
      <c r="BB29" s="1">
        <v>0</v>
      </c>
      <c r="BC29" s="1" t="s">
        <v>225</v>
      </c>
      <c r="BE29" s="13" t="s">
        <v>189</v>
      </c>
      <c r="BF29" s="13">
        <v>0</v>
      </c>
      <c r="BG29" s="58">
        <v>0</v>
      </c>
      <c r="BH29" s="13">
        <v>14</v>
      </c>
      <c r="BI29" s="57">
        <v>0</v>
      </c>
      <c r="BJ29" s="13">
        <v>0</v>
      </c>
      <c r="BK29" s="13">
        <v>0</v>
      </c>
      <c r="BL29" s="13">
        <v>0</v>
      </c>
      <c r="BM29" s="13">
        <v>0</v>
      </c>
      <c r="BN29" s="13">
        <v>0</v>
      </c>
      <c r="BO29" s="13">
        <v>0</v>
      </c>
      <c r="BP29" s="104">
        <f t="shared" si="0"/>
        <v>14</v>
      </c>
      <c r="BQ29" s="56">
        <f t="shared" si="1"/>
        <v>0.14583333333333334</v>
      </c>
      <c r="BR29" s="13" t="s">
        <v>203</v>
      </c>
      <c r="BS29" s="13" t="s">
        <v>203</v>
      </c>
      <c r="BT29" s="13" t="s">
        <v>203</v>
      </c>
      <c r="BU29" s="152">
        <v>0</v>
      </c>
      <c r="BV29" s="110">
        <f t="shared" si="3"/>
        <v>0</v>
      </c>
      <c r="BX29" s="110">
        <v>0</v>
      </c>
      <c r="BY29" s="148">
        <f t="shared" si="4"/>
        <v>0</v>
      </c>
      <c r="BZ29" s="155">
        <v>0</v>
      </c>
      <c r="CA29" s="163">
        <f>CF29*0.25</f>
        <v>0</v>
      </c>
      <c r="CB29" s="163">
        <v>0</v>
      </c>
      <c r="CC29" s="164">
        <f t="shared" si="5"/>
        <v>0</v>
      </c>
      <c r="CD29" s="163" t="s">
        <v>203</v>
      </c>
      <c r="CF29" s="51">
        <v>0</v>
      </c>
    </row>
    <row r="30" spans="1:91" ht="27" customHeight="1">
      <c r="A30" s="3" t="s">
        <v>25</v>
      </c>
      <c r="B30" s="20" t="s">
        <v>171</v>
      </c>
      <c r="G30" s="13">
        <v>14</v>
      </c>
      <c r="H30" s="1">
        <v>0</v>
      </c>
      <c r="I30" s="1">
        <v>-1</v>
      </c>
      <c r="K30" s="1">
        <v>-1</v>
      </c>
      <c r="L30" s="1">
        <v>0</v>
      </c>
      <c r="Q30" s="13">
        <v>12</v>
      </c>
      <c r="R30" s="13" t="s">
        <v>256</v>
      </c>
      <c r="S30" s="13" t="s">
        <v>225</v>
      </c>
      <c r="AD30" s="13">
        <v>14</v>
      </c>
      <c r="AN30" s="13">
        <v>53</v>
      </c>
      <c r="AO30" s="13">
        <f t="shared" si="2"/>
        <v>0.70666666666666667</v>
      </c>
      <c r="AP30" s="13" t="s">
        <v>190</v>
      </c>
      <c r="AQ30" s="75">
        <v>4</v>
      </c>
      <c r="AU30" s="87">
        <v>5</v>
      </c>
      <c r="AX30" s="31" t="s">
        <v>191</v>
      </c>
      <c r="BB30" s="1">
        <v>0</v>
      </c>
      <c r="BC30" s="1" t="s">
        <v>225</v>
      </c>
      <c r="BD30" s="13" t="s">
        <v>256</v>
      </c>
      <c r="BE30" s="13" t="s">
        <v>225</v>
      </c>
      <c r="BF30" s="13">
        <v>0</v>
      </c>
      <c r="BG30" s="58">
        <v>3.5</v>
      </c>
      <c r="BH30" s="13">
        <v>14</v>
      </c>
      <c r="BI30" s="57">
        <v>10</v>
      </c>
      <c r="BJ30" s="13">
        <v>12</v>
      </c>
      <c r="BK30" s="13">
        <v>14</v>
      </c>
      <c r="BL30" s="13">
        <v>11</v>
      </c>
      <c r="BM30" s="13">
        <v>13</v>
      </c>
      <c r="BN30" s="13">
        <v>5</v>
      </c>
      <c r="BO30" s="13">
        <v>10</v>
      </c>
      <c r="BP30" s="104">
        <f t="shared" si="0"/>
        <v>89</v>
      </c>
      <c r="BQ30" s="56">
        <f t="shared" si="1"/>
        <v>0.92708333333333337</v>
      </c>
      <c r="BR30" s="13" t="s">
        <v>192</v>
      </c>
      <c r="BS30" s="13" t="s">
        <v>252</v>
      </c>
      <c r="BT30" s="13" t="s">
        <v>190</v>
      </c>
      <c r="BU30" s="152">
        <v>2.25</v>
      </c>
      <c r="BV30" s="110">
        <f t="shared" si="3"/>
        <v>0.67499999999999993</v>
      </c>
      <c r="BX30" s="110">
        <v>3.5</v>
      </c>
      <c r="BY30" s="148">
        <f t="shared" si="4"/>
        <v>1.05</v>
      </c>
      <c r="BZ30" s="155">
        <v>0.45</v>
      </c>
      <c r="CA30" s="163">
        <f>CF30*0.25</f>
        <v>0.5</v>
      </c>
      <c r="CB30" s="163">
        <v>0.68</v>
      </c>
      <c r="CC30" s="164">
        <f t="shared" si="5"/>
        <v>2.68</v>
      </c>
      <c r="CD30" s="163" t="s">
        <v>349</v>
      </c>
      <c r="CF30" s="51">
        <v>2</v>
      </c>
    </row>
    <row r="31" spans="1:91" ht="27" customHeight="1">
      <c r="A31" s="3" t="s">
        <v>172</v>
      </c>
      <c r="B31" s="20" t="s">
        <v>173</v>
      </c>
      <c r="G31" s="13">
        <v>14</v>
      </c>
      <c r="H31" s="1">
        <v>0</v>
      </c>
      <c r="I31" s="1">
        <v>-1</v>
      </c>
      <c r="L31" s="1">
        <v>11</v>
      </c>
      <c r="N31" s="13">
        <v>-1</v>
      </c>
      <c r="O31" s="13">
        <v>-1</v>
      </c>
      <c r="P31" s="13">
        <v>-1</v>
      </c>
      <c r="Q31" s="13">
        <v>0</v>
      </c>
      <c r="S31" s="13" t="s">
        <v>189</v>
      </c>
      <c r="T31" s="1">
        <v>-1</v>
      </c>
      <c r="U31" s="1">
        <v>-1</v>
      </c>
      <c r="V31" s="1">
        <v>-1</v>
      </c>
      <c r="W31" s="1">
        <v>-1</v>
      </c>
      <c r="Z31" s="13">
        <v>-1</v>
      </c>
      <c r="AA31" s="13">
        <v>-1</v>
      </c>
      <c r="AB31" s="13">
        <v>-1</v>
      </c>
      <c r="AD31" s="13">
        <v>0</v>
      </c>
      <c r="AN31" s="13">
        <v>0</v>
      </c>
      <c r="AO31" s="13">
        <f t="shared" si="2"/>
        <v>0</v>
      </c>
      <c r="AP31" s="13" t="s">
        <v>203</v>
      </c>
      <c r="AQ31" s="75">
        <v>0</v>
      </c>
      <c r="AS31" s="1">
        <v>-1</v>
      </c>
      <c r="AT31" s="1">
        <v>-1</v>
      </c>
      <c r="AX31" s="32" t="s">
        <v>213</v>
      </c>
      <c r="AY31" s="31" t="s">
        <v>191</v>
      </c>
      <c r="BB31" s="1">
        <v>-8</v>
      </c>
      <c r="BC31" s="1" t="s">
        <v>203</v>
      </c>
      <c r="BE31" s="13" t="s">
        <v>189</v>
      </c>
      <c r="BF31" s="13">
        <v>0</v>
      </c>
      <c r="BG31" s="58">
        <v>0</v>
      </c>
      <c r="BH31" s="13">
        <v>14</v>
      </c>
      <c r="BI31" s="57">
        <v>11</v>
      </c>
      <c r="BJ31" s="13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0</v>
      </c>
      <c r="BP31" s="104">
        <f t="shared" si="0"/>
        <v>25</v>
      </c>
      <c r="BQ31" s="56">
        <f t="shared" si="1"/>
        <v>0.26041666666666669</v>
      </c>
      <c r="BR31" s="13" t="s">
        <v>203</v>
      </c>
      <c r="BS31" s="13" t="s">
        <v>203</v>
      </c>
      <c r="BT31" s="13" t="s">
        <v>203</v>
      </c>
      <c r="BU31" s="152">
        <v>0</v>
      </c>
      <c r="BV31" s="110">
        <f t="shared" si="3"/>
        <v>0</v>
      </c>
      <c r="BX31" s="110">
        <v>0</v>
      </c>
      <c r="BY31" s="148">
        <f t="shared" si="4"/>
        <v>0</v>
      </c>
      <c r="BZ31" s="155">
        <v>0</v>
      </c>
      <c r="CA31" s="163">
        <f>CF31*0.25</f>
        <v>0</v>
      </c>
      <c r="CB31" s="163">
        <v>0</v>
      </c>
      <c r="CC31" s="164">
        <f t="shared" si="5"/>
        <v>0</v>
      </c>
      <c r="CD31" s="163" t="s">
        <v>203</v>
      </c>
      <c r="CF31" s="51">
        <v>0</v>
      </c>
    </row>
    <row r="32" spans="1:91" ht="27" customHeight="1">
      <c r="A32" s="3" t="s">
        <v>24</v>
      </c>
      <c r="B32" s="20" t="s">
        <v>174</v>
      </c>
      <c r="G32" s="13">
        <v>14</v>
      </c>
      <c r="H32" s="1">
        <v>0</v>
      </c>
      <c r="I32" s="1">
        <v>-1</v>
      </c>
      <c r="L32" s="1">
        <v>11</v>
      </c>
      <c r="N32" s="13">
        <v>-1</v>
      </c>
      <c r="O32" s="13">
        <v>-1</v>
      </c>
      <c r="P32" s="13">
        <v>-1</v>
      </c>
      <c r="Q32" s="13">
        <v>0</v>
      </c>
      <c r="S32" s="13" t="s">
        <v>189</v>
      </c>
      <c r="T32" s="1">
        <v>-1</v>
      </c>
      <c r="U32" s="1">
        <v>-1</v>
      </c>
      <c r="AB32" s="13">
        <v>-1</v>
      </c>
      <c r="AD32" s="13">
        <v>0</v>
      </c>
      <c r="AN32" s="13">
        <v>43</v>
      </c>
      <c r="AO32" s="13">
        <f t="shared" si="2"/>
        <v>0.57333333333333336</v>
      </c>
      <c r="AP32" s="13" t="s">
        <v>203</v>
      </c>
      <c r="AQ32" s="75">
        <v>0</v>
      </c>
      <c r="AS32" s="1">
        <v>-1</v>
      </c>
      <c r="AT32" s="1">
        <v>-1</v>
      </c>
      <c r="AX32" s="32" t="s">
        <v>225</v>
      </c>
      <c r="AY32" s="32" t="s">
        <v>213</v>
      </c>
      <c r="BB32" s="1">
        <v>-2</v>
      </c>
      <c r="BC32" s="1" t="s">
        <v>256</v>
      </c>
      <c r="BE32" s="13" t="s">
        <v>189</v>
      </c>
      <c r="BF32" s="13">
        <v>0</v>
      </c>
      <c r="BG32" s="58">
        <v>0</v>
      </c>
      <c r="BH32" s="13">
        <v>14</v>
      </c>
      <c r="BI32" s="57">
        <v>11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  <c r="BO32" s="13">
        <v>0</v>
      </c>
      <c r="BP32" s="104">
        <f t="shared" si="0"/>
        <v>25</v>
      </c>
      <c r="BQ32" s="56">
        <f t="shared" si="1"/>
        <v>0.26041666666666669</v>
      </c>
      <c r="BR32" s="13" t="s">
        <v>203</v>
      </c>
      <c r="BS32" s="13" t="s">
        <v>198</v>
      </c>
      <c r="BT32" s="13" t="s">
        <v>203</v>
      </c>
      <c r="BU32" s="152">
        <v>0</v>
      </c>
      <c r="BV32" s="110">
        <f t="shared" si="3"/>
        <v>0</v>
      </c>
      <c r="BW32" s="147">
        <v>13</v>
      </c>
      <c r="BX32" s="110">
        <v>0</v>
      </c>
      <c r="BY32" s="148">
        <f t="shared" si="4"/>
        <v>0</v>
      </c>
      <c r="BZ32" s="155">
        <v>0</v>
      </c>
      <c r="CA32" s="163">
        <f>CF32*0.25</f>
        <v>0</v>
      </c>
      <c r="CB32" s="163">
        <v>0</v>
      </c>
      <c r="CC32" s="164">
        <f t="shared" si="5"/>
        <v>0</v>
      </c>
      <c r="CD32" s="163" t="s">
        <v>203</v>
      </c>
      <c r="CF32" s="51">
        <v>0</v>
      </c>
    </row>
    <row r="33" spans="1:84" ht="27" customHeight="1">
      <c r="A33" s="93" t="s">
        <v>231</v>
      </c>
      <c r="B33" s="94" t="s">
        <v>306</v>
      </c>
      <c r="C33" s="95"/>
      <c r="D33" s="95"/>
      <c r="E33" s="95"/>
      <c r="F33" s="95"/>
      <c r="G33" s="95">
        <v>14</v>
      </c>
      <c r="H33" s="96">
        <v>2</v>
      </c>
      <c r="I33" s="96"/>
      <c r="J33" s="96"/>
      <c r="K33" s="96"/>
      <c r="L33" s="96">
        <v>0</v>
      </c>
      <c r="M33" s="95">
        <v>-1</v>
      </c>
      <c r="N33" s="95">
        <v>-1</v>
      </c>
      <c r="O33" s="95"/>
      <c r="P33" s="95"/>
      <c r="Q33" s="95">
        <v>13</v>
      </c>
      <c r="R33" s="95" t="s">
        <v>253</v>
      </c>
      <c r="S33" s="95" t="s">
        <v>225</v>
      </c>
      <c r="T33" s="96"/>
      <c r="U33" s="96"/>
      <c r="V33" s="96"/>
      <c r="W33" s="96"/>
      <c r="X33" s="96"/>
      <c r="Y33" s="96"/>
      <c r="Z33" s="95"/>
      <c r="AA33" s="95"/>
      <c r="AB33" s="95"/>
      <c r="AC33" s="95"/>
      <c r="AD33" s="95">
        <v>16</v>
      </c>
      <c r="AE33" s="96"/>
      <c r="AF33" s="96"/>
      <c r="AG33" s="96"/>
      <c r="AH33" s="96"/>
      <c r="AI33" s="96"/>
      <c r="AJ33" s="95"/>
      <c r="AK33" s="95"/>
      <c r="AL33" s="95"/>
      <c r="AM33" s="95"/>
      <c r="AN33" s="95">
        <v>48</v>
      </c>
      <c r="AO33" s="95">
        <f t="shared" si="2"/>
        <v>0.64</v>
      </c>
      <c r="AP33" s="95" t="s">
        <v>253</v>
      </c>
      <c r="AQ33" s="97">
        <v>4</v>
      </c>
      <c r="AR33" s="96"/>
      <c r="AS33" s="96"/>
      <c r="AT33" s="96"/>
      <c r="AU33" s="96">
        <v>5</v>
      </c>
      <c r="AV33" s="95"/>
      <c r="AW33" s="95"/>
      <c r="AX33" s="98"/>
      <c r="AY33" s="98"/>
      <c r="AZ33" s="96"/>
      <c r="BA33" s="96"/>
      <c r="BB33" s="96">
        <v>-1</v>
      </c>
      <c r="BC33" s="96" t="s">
        <v>254</v>
      </c>
      <c r="BD33" s="95" t="s">
        <v>253</v>
      </c>
      <c r="BE33" s="95" t="s">
        <v>225</v>
      </c>
      <c r="BF33" s="95" t="s">
        <v>225</v>
      </c>
      <c r="BG33" s="96">
        <v>3.75</v>
      </c>
      <c r="BH33" s="95">
        <v>14</v>
      </c>
      <c r="BI33" s="96">
        <v>13</v>
      </c>
      <c r="BJ33" s="95">
        <v>13</v>
      </c>
      <c r="BK33" s="95">
        <v>16</v>
      </c>
      <c r="BL33" s="95">
        <v>13</v>
      </c>
      <c r="BM33" s="95">
        <v>13</v>
      </c>
      <c r="BN33" s="95">
        <v>5</v>
      </c>
      <c r="BO33" s="95">
        <v>13</v>
      </c>
      <c r="BP33" s="104">
        <f t="shared" si="0"/>
        <v>100</v>
      </c>
      <c r="BQ33" s="56">
        <f t="shared" si="1"/>
        <v>1.0416666666666667</v>
      </c>
      <c r="BR33" s="95" t="s">
        <v>225</v>
      </c>
      <c r="BS33" s="95" t="s">
        <v>254</v>
      </c>
      <c r="BT33" s="95" t="s">
        <v>253</v>
      </c>
      <c r="BU33" s="153">
        <v>1</v>
      </c>
      <c r="BV33" s="110">
        <f t="shared" si="3"/>
        <v>0.3</v>
      </c>
      <c r="BX33" s="160">
        <v>3.75</v>
      </c>
      <c r="BY33" s="148">
        <f t="shared" si="4"/>
        <v>1.125</v>
      </c>
      <c r="BZ33" s="157">
        <v>0.6</v>
      </c>
      <c r="CA33" s="163">
        <f>CF33*0.25</f>
        <v>0.4375</v>
      </c>
      <c r="CB33" s="163">
        <v>0.3</v>
      </c>
      <c r="CC33" s="164">
        <f t="shared" si="5"/>
        <v>2.4624999999999999</v>
      </c>
      <c r="CD33" s="163" t="s">
        <v>257</v>
      </c>
      <c r="CF33" s="51">
        <v>1.75</v>
      </c>
    </row>
    <row r="34" spans="1:84" s="90" customFormat="1" ht="30" customHeight="1">
      <c r="A34" s="103" t="s">
        <v>337</v>
      </c>
      <c r="B34" s="82"/>
      <c r="C34" s="13"/>
      <c r="D34" s="13"/>
      <c r="E34" s="13"/>
      <c r="F34" s="13"/>
      <c r="G34" s="13"/>
      <c r="M34" s="13"/>
      <c r="N34" s="13"/>
      <c r="O34" s="13"/>
      <c r="P34" s="13"/>
      <c r="Q34" s="13"/>
      <c r="R34" s="13"/>
      <c r="S34" s="13"/>
      <c r="Z34" s="13"/>
      <c r="AA34" s="13"/>
      <c r="AB34" s="13"/>
      <c r="AC34" s="13"/>
      <c r="AD34" s="13"/>
      <c r="AJ34" s="13"/>
      <c r="AK34" s="13"/>
      <c r="AL34" s="13"/>
      <c r="AM34" s="13"/>
      <c r="AN34" s="13"/>
      <c r="AO34" s="13"/>
      <c r="AP34" s="13"/>
      <c r="AQ34" s="75">
        <v>4</v>
      </c>
      <c r="AU34" s="90">
        <v>5</v>
      </c>
      <c r="AV34" s="13"/>
      <c r="AW34" s="13"/>
      <c r="AX34" s="13"/>
      <c r="AY34" s="13"/>
      <c r="BD34" s="13"/>
      <c r="BE34" s="13"/>
      <c r="BF34" s="13"/>
      <c r="BG34" s="90">
        <v>3.25</v>
      </c>
      <c r="BH34" s="13">
        <v>14</v>
      </c>
      <c r="BI34" s="90">
        <v>10</v>
      </c>
      <c r="BJ34" s="13">
        <v>12</v>
      </c>
      <c r="BK34" s="13">
        <v>12</v>
      </c>
      <c r="BL34" s="90">
        <v>7</v>
      </c>
      <c r="BM34" s="90">
        <v>8</v>
      </c>
      <c r="BN34" s="13">
        <v>5</v>
      </c>
      <c r="BO34" s="13">
        <v>7</v>
      </c>
      <c r="BP34" s="104">
        <f t="shared" si="0"/>
        <v>75</v>
      </c>
      <c r="BQ34" s="56">
        <f t="shared" si="1"/>
        <v>0.78125</v>
      </c>
      <c r="BR34" s="90" t="s">
        <v>192</v>
      </c>
      <c r="BS34" s="13"/>
      <c r="BT34" s="13"/>
      <c r="BU34" s="152">
        <v>1</v>
      </c>
      <c r="BV34" s="110">
        <f t="shared" si="3"/>
        <v>0.3</v>
      </c>
      <c r="BW34" s="125"/>
      <c r="BX34" s="110">
        <v>3.25</v>
      </c>
      <c r="BY34" s="148">
        <f t="shared" si="4"/>
        <v>0.97499999999999998</v>
      </c>
      <c r="BZ34" s="155">
        <v>0.45</v>
      </c>
      <c r="CA34" s="163">
        <f>CF34*0.25</f>
        <v>0</v>
      </c>
      <c r="CB34" s="163">
        <v>0.3</v>
      </c>
      <c r="CC34" s="164">
        <f t="shared" si="5"/>
        <v>1.7250000000000001</v>
      </c>
      <c r="CD34" s="163" t="s">
        <v>257</v>
      </c>
      <c r="CE34" s="163"/>
      <c r="CF34" s="51">
        <v>0</v>
      </c>
    </row>
    <row r="35" spans="1:84" ht="27" customHeight="1">
      <c r="A35" s="99" t="s">
        <v>23</v>
      </c>
      <c r="B35" s="100" t="s">
        <v>1</v>
      </c>
      <c r="C35" s="101"/>
      <c r="D35" s="101"/>
      <c r="E35" s="101"/>
      <c r="F35" s="101"/>
      <c r="G35" s="101">
        <v>14</v>
      </c>
      <c r="H35" s="81">
        <v>0</v>
      </c>
      <c r="I35" s="81">
        <v>-1</v>
      </c>
      <c r="J35" s="81"/>
      <c r="K35" s="81"/>
      <c r="L35" s="81">
        <v>12</v>
      </c>
      <c r="M35" s="101"/>
      <c r="N35" s="101"/>
      <c r="O35" s="101"/>
      <c r="P35" s="101"/>
      <c r="Q35" s="101">
        <v>10</v>
      </c>
      <c r="R35" s="101" t="s">
        <v>257</v>
      </c>
      <c r="S35" s="101" t="s">
        <v>225</v>
      </c>
      <c r="T35" s="81"/>
      <c r="U35" s="81"/>
      <c r="V35" s="81"/>
      <c r="W35" s="81"/>
      <c r="X35" s="81"/>
      <c r="Y35" s="81"/>
      <c r="Z35" s="101"/>
      <c r="AA35" s="101"/>
      <c r="AB35" s="101"/>
      <c r="AC35" s="101"/>
      <c r="AD35" s="101">
        <v>12</v>
      </c>
      <c r="AE35" s="81"/>
      <c r="AF35" s="81"/>
      <c r="AG35" s="81"/>
      <c r="AH35" s="81"/>
      <c r="AI35" s="81"/>
      <c r="AJ35" s="101"/>
      <c r="AK35" s="101" t="s">
        <v>193</v>
      </c>
      <c r="AL35" s="101"/>
      <c r="AM35" s="101"/>
      <c r="AN35" s="101">
        <v>46</v>
      </c>
      <c r="AO35" s="101">
        <f t="shared" si="2"/>
        <v>0.61333333333333329</v>
      </c>
      <c r="AP35" s="101" t="s">
        <v>203</v>
      </c>
      <c r="AQ35" s="102">
        <v>4</v>
      </c>
      <c r="AR35" s="81"/>
      <c r="AS35" s="81"/>
      <c r="AT35" s="81">
        <v>-1</v>
      </c>
      <c r="AU35" s="81"/>
      <c r="AV35" s="101"/>
      <c r="AW35" s="101"/>
      <c r="AX35" s="32" t="s">
        <v>227</v>
      </c>
      <c r="AY35" s="32" t="s">
        <v>195</v>
      </c>
      <c r="AZ35" s="81"/>
      <c r="BA35" s="81"/>
      <c r="BB35" s="81">
        <v>-1</v>
      </c>
      <c r="BC35" s="81" t="s">
        <v>254</v>
      </c>
      <c r="BD35" s="101" t="s">
        <v>257</v>
      </c>
      <c r="BE35" s="101" t="s">
        <v>225</v>
      </c>
      <c r="BF35" s="101">
        <v>0</v>
      </c>
      <c r="BG35" s="81">
        <v>4</v>
      </c>
      <c r="BH35" s="101">
        <v>14</v>
      </c>
      <c r="BI35" s="81">
        <v>12</v>
      </c>
      <c r="BJ35" s="101">
        <v>10</v>
      </c>
      <c r="BK35" s="101">
        <v>12</v>
      </c>
      <c r="BL35" s="101">
        <v>11</v>
      </c>
      <c r="BM35" s="101">
        <v>8</v>
      </c>
      <c r="BN35" s="101">
        <v>5</v>
      </c>
      <c r="BO35" s="101">
        <v>8</v>
      </c>
      <c r="BP35" s="104">
        <f t="shared" si="0"/>
        <v>80</v>
      </c>
      <c r="BQ35" s="56">
        <f t="shared" si="1"/>
        <v>0.83333333333333337</v>
      </c>
      <c r="BR35" s="101" t="s">
        <v>192</v>
      </c>
      <c r="BS35" s="101" t="s">
        <v>225</v>
      </c>
      <c r="BT35" s="101" t="s">
        <v>253</v>
      </c>
      <c r="BU35" s="154">
        <v>1</v>
      </c>
      <c r="BV35" s="110">
        <f t="shared" si="3"/>
        <v>0.3</v>
      </c>
      <c r="BX35" s="161">
        <v>4</v>
      </c>
      <c r="BY35" s="148">
        <f t="shared" si="4"/>
        <v>1.2</v>
      </c>
      <c r="BZ35" s="158">
        <v>0.45</v>
      </c>
      <c r="CA35" s="163">
        <f>CF35*0.25</f>
        <v>0.4375</v>
      </c>
      <c r="CB35" s="163">
        <v>0.3</v>
      </c>
      <c r="CC35" s="164">
        <f t="shared" si="5"/>
        <v>2.3874999999999997</v>
      </c>
      <c r="CD35" s="163" t="s">
        <v>257</v>
      </c>
      <c r="CF35" s="51">
        <v>1.75</v>
      </c>
    </row>
    <row r="36" spans="1:84" ht="27" customHeight="1">
      <c r="A36" s="3" t="s">
        <v>2</v>
      </c>
      <c r="B36" s="20" t="s">
        <v>3</v>
      </c>
      <c r="G36" s="13">
        <v>14</v>
      </c>
      <c r="H36" s="1">
        <v>1</v>
      </c>
      <c r="L36" s="1">
        <v>13</v>
      </c>
      <c r="Q36" s="13">
        <v>12</v>
      </c>
      <c r="R36" s="13" t="s">
        <v>255</v>
      </c>
      <c r="S36" s="13" t="s">
        <v>225</v>
      </c>
      <c r="Z36" s="13">
        <v>-1</v>
      </c>
      <c r="AA36" s="13">
        <v>-1</v>
      </c>
      <c r="AD36" s="13">
        <v>14</v>
      </c>
      <c r="AK36" s="13" t="s">
        <v>191</v>
      </c>
      <c r="AN36" s="13">
        <v>58</v>
      </c>
      <c r="AO36" s="13">
        <f t="shared" si="2"/>
        <v>0.77333333333333332</v>
      </c>
      <c r="AP36" s="13" t="s">
        <v>256</v>
      </c>
      <c r="AQ36" s="75">
        <v>4</v>
      </c>
      <c r="AU36" s="87">
        <v>5</v>
      </c>
      <c r="AX36" s="32" t="s">
        <v>224</v>
      </c>
      <c r="AY36" s="32" t="s">
        <v>227</v>
      </c>
      <c r="BB36" s="1">
        <v>-1</v>
      </c>
      <c r="BC36" s="1" t="s">
        <v>254</v>
      </c>
      <c r="BD36" s="13" t="s">
        <v>255</v>
      </c>
      <c r="BE36" s="13" t="s">
        <v>225</v>
      </c>
      <c r="BF36" s="13" t="s">
        <v>192</v>
      </c>
      <c r="BG36" s="58">
        <v>4</v>
      </c>
      <c r="BH36" s="13">
        <v>14</v>
      </c>
      <c r="BI36" s="57">
        <v>13</v>
      </c>
      <c r="BJ36" s="13">
        <v>12</v>
      </c>
      <c r="BK36" s="13">
        <v>14</v>
      </c>
      <c r="BL36" s="13">
        <v>13</v>
      </c>
      <c r="BM36" s="13">
        <v>13</v>
      </c>
      <c r="BN36" s="13">
        <v>13</v>
      </c>
      <c r="BO36" s="13">
        <v>13</v>
      </c>
      <c r="BP36" s="104">
        <f t="shared" si="0"/>
        <v>105</v>
      </c>
      <c r="BQ36" s="56">
        <f t="shared" si="1"/>
        <v>1.09375</v>
      </c>
      <c r="BR36" s="13" t="s">
        <v>225</v>
      </c>
      <c r="BS36" s="13" t="s">
        <v>225</v>
      </c>
      <c r="BT36" s="13" t="s">
        <v>256</v>
      </c>
      <c r="BU36" s="152">
        <v>2</v>
      </c>
      <c r="BV36" s="110">
        <f t="shared" si="3"/>
        <v>0.6</v>
      </c>
      <c r="BX36" s="110">
        <v>4</v>
      </c>
      <c r="BY36" s="148">
        <f t="shared" si="4"/>
        <v>1.2</v>
      </c>
      <c r="BZ36" s="155">
        <v>0.6</v>
      </c>
      <c r="CA36" s="163">
        <f>CF36*0.25</f>
        <v>0.6875</v>
      </c>
      <c r="CB36" s="163">
        <v>0.6</v>
      </c>
      <c r="CC36" s="164">
        <f t="shared" si="5"/>
        <v>3.0874999999999999</v>
      </c>
      <c r="CD36" s="163" t="s">
        <v>192</v>
      </c>
      <c r="CF36" s="51">
        <v>2.75</v>
      </c>
    </row>
    <row r="37" spans="1:84" ht="27" customHeight="1">
      <c r="A37" s="3" t="s">
        <v>342</v>
      </c>
      <c r="B37" s="20"/>
      <c r="H37" s="90"/>
      <c r="I37" s="90"/>
      <c r="J37" s="90"/>
      <c r="K37" s="90"/>
      <c r="L37" s="90"/>
      <c r="T37" s="90"/>
      <c r="U37" s="90"/>
      <c r="V37" s="90"/>
      <c r="W37" s="90"/>
      <c r="X37" s="90"/>
      <c r="Y37" s="90"/>
      <c r="AE37" s="90"/>
      <c r="AF37" s="90"/>
      <c r="AG37" s="90"/>
      <c r="AH37" s="90"/>
      <c r="AI37" s="90"/>
      <c r="AQ37" s="75"/>
      <c r="AR37" s="90"/>
      <c r="AS37" s="90"/>
      <c r="AT37" s="90"/>
      <c r="AU37" s="90"/>
      <c r="AX37" s="32"/>
      <c r="AY37" s="32"/>
      <c r="AZ37" s="90"/>
      <c r="BA37" s="90"/>
      <c r="BB37" s="90"/>
      <c r="BC37" s="90"/>
      <c r="BG37" s="90">
        <v>4</v>
      </c>
      <c r="BH37" s="13">
        <v>14</v>
      </c>
      <c r="BI37" s="90">
        <v>13</v>
      </c>
      <c r="BJ37" s="13">
        <v>12</v>
      </c>
      <c r="BK37" s="13">
        <v>13</v>
      </c>
      <c r="BL37" s="13">
        <v>11</v>
      </c>
      <c r="BM37" s="13">
        <v>13</v>
      </c>
      <c r="BN37" s="13">
        <v>14</v>
      </c>
      <c r="BO37" s="13">
        <v>14</v>
      </c>
      <c r="BP37" s="104">
        <f t="shared" si="0"/>
        <v>104</v>
      </c>
      <c r="BQ37" s="56">
        <f t="shared" si="1"/>
        <v>1.0833333333333333</v>
      </c>
      <c r="BR37" s="13" t="s">
        <v>225</v>
      </c>
      <c r="BS37" s="13" t="s">
        <v>225</v>
      </c>
      <c r="BU37" s="152">
        <v>2</v>
      </c>
      <c r="BV37" s="110">
        <f t="shared" si="3"/>
        <v>0.6</v>
      </c>
      <c r="BX37" s="110">
        <v>4</v>
      </c>
      <c r="BY37" s="148">
        <f t="shared" si="4"/>
        <v>1.2</v>
      </c>
      <c r="BZ37" s="155">
        <v>0.6</v>
      </c>
      <c r="CA37" s="163">
        <v>0.75</v>
      </c>
      <c r="CB37" s="163">
        <v>0.6</v>
      </c>
      <c r="CC37" s="164">
        <f t="shared" si="5"/>
        <v>3.15</v>
      </c>
      <c r="CF37" s="51">
        <v>0</v>
      </c>
    </row>
    <row r="38" spans="1:84" ht="27" customHeight="1">
      <c r="A38" s="3" t="s">
        <v>22</v>
      </c>
      <c r="B38" s="20" t="s">
        <v>5</v>
      </c>
      <c r="G38" s="13">
        <v>14</v>
      </c>
      <c r="H38" s="1">
        <v>2</v>
      </c>
      <c r="L38" s="1">
        <v>13</v>
      </c>
      <c r="Q38" s="13">
        <v>13</v>
      </c>
      <c r="S38" s="13" t="s">
        <v>225</v>
      </c>
      <c r="V38" s="1">
        <v>-1</v>
      </c>
      <c r="W38" s="1">
        <v>-1</v>
      </c>
      <c r="AD38" s="13">
        <v>16</v>
      </c>
      <c r="AN38" s="13">
        <v>50</v>
      </c>
      <c r="AO38" s="13">
        <f t="shared" si="2"/>
        <v>0.66666666666666663</v>
      </c>
      <c r="AP38" s="13" t="s">
        <v>190</v>
      </c>
      <c r="AQ38" s="75">
        <v>4</v>
      </c>
      <c r="AU38" s="87">
        <v>5</v>
      </c>
      <c r="AX38" s="32" t="s">
        <v>229</v>
      </c>
      <c r="AY38" s="32" t="s">
        <v>228</v>
      </c>
      <c r="BB38" s="1">
        <v>-1</v>
      </c>
      <c r="BC38" s="1" t="s">
        <v>254</v>
      </c>
      <c r="BD38" s="13" t="s">
        <v>310</v>
      </c>
      <c r="BE38" s="13" t="s">
        <v>225</v>
      </c>
      <c r="BF38" s="13" t="s">
        <v>225</v>
      </c>
      <c r="BG38" s="58">
        <v>3</v>
      </c>
      <c r="BH38" s="13">
        <v>14</v>
      </c>
      <c r="BI38" s="57">
        <v>13</v>
      </c>
      <c r="BJ38" s="13">
        <v>13</v>
      </c>
      <c r="BK38" s="13">
        <v>16</v>
      </c>
      <c r="BL38" s="13">
        <v>11</v>
      </c>
      <c r="BM38" s="13">
        <v>12</v>
      </c>
      <c r="BN38" s="13">
        <v>5</v>
      </c>
      <c r="BO38" s="13">
        <v>11</v>
      </c>
      <c r="BP38" s="104">
        <f t="shared" si="0"/>
        <v>95</v>
      </c>
      <c r="BQ38" s="56">
        <f t="shared" si="1"/>
        <v>0.98958333333333337</v>
      </c>
      <c r="BR38" s="13" t="s">
        <v>225</v>
      </c>
      <c r="BS38" s="13" t="s">
        <v>192</v>
      </c>
      <c r="BT38" s="13" t="s">
        <v>190</v>
      </c>
      <c r="BU38" s="152">
        <v>3</v>
      </c>
      <c r="BV38" s="110">
        <f t="shared" si="3"/>
        <v>0.89999999999999991</v>
      </c>
      <c r="BX38" s="110">
        <v>3</v>
      </c>
      <c r="BY38" s="148">
        <f t="shared" si="4"/>
        <v>0.89999999999999991</v>
      </c>
      <c r="BZ38" s="155">
        <v>0.6</v>
      </c>
      <c r="CA38" s="163">
        <f>CF38*0.25</f>
        <v>0.5</v>
      </c>
      <c r="CB38" s="163">
        <v>0.9</v>
      </c>
      <c r="CC38" s="164">
        <f t="shared" si="5"/>
        <v>2.9</v>
      </c>
      <c r="CD38" s="163" t="s">
        <v>192</v>
      </c>
      <c r="CF38" s="51">
        <v>2</v>
      </c>
    </row>
    <row r="39" spans="1:84" ht="27" customHeight="1">
      <c r="A39" s="3" t="s">
        <v>6</v>
      </c>
      <c r="B39" s="20" t="s">
        <v>7</v>
      </c>
      <c r="G39" s="13">
        <v>14</v>
      </c>
      <c r="H39" s="1">
        <v>1</v>
      </c>
      <c r="L39" s="1">
        <v>13</v>
      </c>
      <c r="Q39" s="13">
        <v>13</v>
      </c>
      <c r="R39" s="13" t="s">
        <v>263</v>
      </c>
      <c r="S39" s="13" t="s">
        <v>225</v>
      </c>
      <c r="AD39" s="13">
        <v>15</v>
      </c>
      <c r="AK39" s="13" t="s">
        <v>198</v>
      </c>
      <c r="AN39" s="13">
        <v>43</v>
      </c>
      <c r="AO39" s="13">
        <f t="shared" si="2"/>
        <v>0.57333333333333336</v>
      </c>
      <c r="AP39" s="13" t="s">
        <v>198</v>
      </c>
      <c r="AQ39" s="75">
        <v>4</v>
      </c>
      <c r="AU39" s="87">
        <v>5</v>
      </c>
      <c r="AX39" s="32" t="s">
        <v>196</v>
      </c>
      <c r="AY39" s="32" t="s">
        <v>229</v>
      </c>
      <c r="BB39" s="1">
        <v>0</v>
      </c>
      <c r="BC39" s="1" t="s">
        <v>255</v>
      </c>
      <c r="BD39" s="13" t="s">
        <v>263</v>
      </c>
      <c r="BE39" s="13" t="s">
        <v>225</v>
      </c>
      <c r="BF39" s="13" t="s">
        <v>192</v>
      </c>
      <c r="BG39" s="58">
        <v>3.75</v>
      </c>
      <c r="BH39" s="13">
        <v>14</v>
      </c>
      <c r="BI39" s="57">
        <v>13</v>
      </c>
      <c r="BJ39" s="13">
        <v>13</v>
      </c>
      <c r="BK39" s="13">
        <v>15</v>
      </c>
      <c r="BL39" s="13">
        <v>11</v>
      </c>
      <c r="BM39" s="13">
        <v>13</v>
      </c>
      <c r="BN39" s="13">
        <v>5</v>
      </c>
      <c r="BO39" s="13">
        <v>12</v>
      </c>
      <c r="BP39" s="104">
        <f t="shared" si="0"/>
        <v>96</v>
      </c>
      <c r="BQ39" s="56">
        <f t="shared" si="1"/>
        <v>1</v>
      </c>
      <c r="BR39" s="13" t="s">
        <v>225</v>
      </c>
      <c r="BS39" s="13" t="s">
        <v>254</v>
      </c>
      <c r="BT39" s="13" t="s">
        <v>198</v>
      </c>
      <c r="BU39" s="152">
        <v>2.25</v>
      </c>
      <c r="BV39" s="110">
        <f t="shared" si="3"/>
        <v>0.67499999999999993</v>
      </c>
      <c r="BX39" s="110">
        <v>3.75</v>
      </c>
      <c r="BY39" s="148">
        <f t="shared" si="4"/>
        <v>1.125</v>
      </c>
      <c r="BZ39" s="155">
        <v>0.6</v>
      </c>
      <c r="CA39" s="163">
        <f>CF39*0.25</f>
        <v>0.25</v>
      </c>
      <c r="CB39" s="163">
        <v>0.68</v>
      </c>
      <c r="CC39" s="164">
        <f t="shared" si="5"/>
        <v>2.6550000000000002</v>
      </c>
      <c r="CF39" s="51">
        <v>1</v>
      </c>
    </row>
    <row r="40" spans="1:84" ht="27" customHeight="1">
      <c r="A40" s="3" t="s">
        <v>21</v>
      </c>
      <c r="B40" s="20" t="s">
        <v>8</v>
      </c>
      <c r="G40" s="13">
        <v>14</v>
      </c>
      <c r="H40" s="1">
        <v>2</v>
      </c>
      <c r="L40" s="1">
        <v>13</v>
      </c>
      <c r="Q40" s="13">
        <v>13</v>
      </c>
      <c r="R40" s="13" t="s">
        <v>255</v>
      </c>
      <c r="S40" s="13" t="s">
        <v>225</v>
      </c>
      <c r="AD40" s="13">
        <v>16</v>
      </c>
      <c r="AK40" s="13" t="s">
        <v>225</v>
      </c>
      <c r="AN40" s="13">
        <v>61</v>
      </c>
      <c r="AO40" s="13">
        <f t="shared" si="2"/>
        <v>0.81333333333333335</v>
      </c>
      <c r="AP40" s="13" t="s">
        <v>192</v>
      </c>
      <c r="AQ40" s="75">
        <v>4</v>
      </c>
      <c r="AU40" s="87">
        <v>5</v>
      </c>
      <c r="AX40" s="32" t="s">
        <v>229</v>
      </c>
      <c r="AY40" s="32" t="s">
        <v>196</v>
      </c>
      <c r="BB40" s="1">
        <v>-2</v>
      </c>
      <c r="BC40" s="1" t="s">
        <v>256</v>
      </c>
      <c r="BD40" s="13" t="s">
        <v>255</v>
      </c>
      <c r="BE40" s="13" t="s">
        <v>225</v>
      </c>
      <c r="BF40" s="13" t="s">
        <v>225</v>
      </c>
      <c r="BG40" s="58">
        <v>3.75</v>
      </c>
      <c r="BH40" s="13">
        <v>14</v>
      </c>
      <c r="BI40" s="57">
        <v>13</v>
      </c>
      <c r="BJ40" s="13">
        <v>13</v>
      </c>
      <c r="BK40" s="13">
        <v>16</v>
      </c>
      <c r="BL40" s="13">
        <v>13</v>
      </c>
      <c r="BM40" s="13">
        <v>13</v>
      </c>
      <c r="BN40" s="13">
        <v>5</v>
      </c>
      <c r="BO40" s="13">
        <v>13</v>
      </c>
      <c r="BP40" s="104">
        <f t="shared" si="0"/>
        <v>100</v>
      </c>
      <c r="BQ40" s="56">
        <f t="shared" si="1"/>
        <v>1.0416666666666667</v>
      </c>
      <c r="BR40" s="13" t="s">
        <v>225</v>
      </c>
      <c r="BS40" s="13" t="s">
        <v>254</v>
      </c>
      <c r="BT40" s="13" t="s">
        <v>192</v>
      </c>
      <c r="BU40" s="152">
        <v>4</v>
      </c>
      <c r="BV40" s="110">
        <f t="shared" si="3"/>
        <v>1.2</v>
      </c>
      <c r="BX40" s="110">
        <v>3.75</v>
      </c>
      <c r="BY40" s="148">
        <f t="shared" si="4"/>
        <v>1.125</v>
      </c>
      <c r="BZ40" s="155">
        <v>0.6</v>
      </c>
      <c r="CA40" s="163">
        <f>CF40*0.25</f>
        <v>0.75</v>
      </c>
      <c r="CB40" s="163">
        <v>1.2</v>
      </c>
      <c r="CC40" s="164">
        <f t="shared" si="5"/>
        <v>3.6749999999999998</v>
      </c>
      <c r="CD40" s="163" t="s">
        <v>225</v>
      </c>
      <c r="CF40" s="51">
        <v>3</v>
      </c>
    </row>
    <row r="41" spans="1:84" ht="27" customHeight="1">
      <c r="A41" s="3" t="s">
        <v>9</v>
      </c>
      <c r="B41" s="20" t="s">
        <v>10</v>
      </c>
      <c r="G41" s="13">
        <v>14</v>
      </c>
      <c r="H41" s="1">
        <v>1</v>
      </c>
      <c r="L41" s="1">
        <v>13</v>
      </c>
      <c r="Q41" s="13">
        <v>13</v>
      </c>
      <c r="R41" s="13" t="s">
        <v>255</v>
      </c>
      <c r="S41" s="13" t="s">
        <v>225</v>
      </c>
      <c r="AD41" s="13">
        <v>15</v>
      </c>
      <c r="AK41" s="13" t="s">
        <v>226</v>
      </c>
      <c r="AN41" s="13">
        <v>55</v>
      </c>
      <c r="AO41" s="13">
        <f t="shared" si="2"/>
        <v>0.73333333333333328</v>
      </c>
      <c r="AP41" s="13" t="s">
        <v>190</v>
      </c>
      <c r="AQ41" s="75">
        <v>4</v>
      </c>
      <c r="AU41" s="87">
        <v>5</v>
      </c>
      <c r="AX41" s="32" t="s">
        <v>195</v>
      </c>
      <c r="AY41" s="32" t="s">
        <v>229</v>
      </c>
      <c r="BB41" s="1">
        <v>0</v>
      </c>
      <c r="BC41" s="1" t="s">
        <v>255</v>
      </c>
      <c r="BD41" s="13" t="s">
        <v>255</v>
      </c>
      <c r="BE41" s="13" t="s">
        <v>225</v>
      </c>
      <c r="BF41" s="13" t="s">
        <v>192</v>
      </c>
      <c r="BG41" s="58">
        <v>4</v>
      </c>
      <c r="BH41" s="13">
        <v>14</v>
      </c>
      <c r="BI41" s="57">
        <v>13</v>
      </c>
      <c r="BJ41" s="13">
        <v>13</v>
      </c>
      <c r="BK41" s="13">
        <v>15</v>
      </c>
      <c r="BL41" s="13">
        <v>8</v>
      </c>
      <c r="BM41" s="13">
        <v>12</v>
      </c>
      <c r="BN41" s="13">
        <v>5</v>
      </c>
      <c r="BO41" s="13">
        <v>11</v>
      </c>
      <c r="BP41" s="104">
        <f t="shared" si="0"/>
        <v>91</v>
      </c>
      <c r="BQ41" s="56">
        <f t="shared" si="1"/>
        <v>0.94791666666666663</v>
      </c>
      <c r="BR41" s="13" t="s">
        <v>225</v>
      </c>
      <c r="BS41" s="13" t="s">
        <v>225</v>
      </c>
      <c r="BT41" s="13" t="s">
        <v>320</v>
      </c>
      <c r="BU41" s="152">
        <v>1</v>
      </c>
      <c r="BV41" s="110">
        <f t="shared" si="3"/>
        <v>0.3</v>
      </c>
      <c r="BX41" s="110">
        <v>4</v>
      </c>
      <c r="BY41" s="148">
        <f t="shared" si="4"/>
        <v>1.2</v>
      </c>
      <c r="BZ41" s="155">
        <v>0.6</v>
      </c>
      <c r="CA41" s="163">
        <f>CF41*0.25</f>
        <v>0.5625</v>
      </c>
      <c r="CB41" s="163">
        <v>0.3</v>
      </c>
      <c r="CC41" s="164">
        <f t="shared" si="5"/>
        <v>2.6624999999999996</v>
      </c>
      <c r="CF41" s="51">
        <v>2.25</v>
      </c>
    </row>
    <row r="42" spans="1:84" ht="27" customHeight="1">
      <c r="A42" s="3" t="s">
        <v>20</v>
      </c>
      <c r="B42" s="20" t="s">
        <v>11</v>
      </c>
      <c r="G42" s="13">
        <v>14</v>
      </c>
      <c r="H42" s="1">
        <v>1</v>
      </c>
      <c r="L42" s="1">
        <v>13</v>
      </c>
      <c r="O42" s="13">
        <v>-1</v>
      </c>
      <c r="P42" s="13">
        <v>-1</v>
      </c>
      <c r="Q42" s="13">
        <v>0</v>
      </c>
      <c r="S42" s="13" t="s">
        <v>189</v>
      </c>
      <c r="T42" s="1">
        <v>-1</v>
      </c>
      <c r="U42" s="1">
        <v>-1</v>
      </c>
      <c r="V42" s="1">
        <v>-1</v>
      </c>
      <c r="W42" s="1">
        <v>-1</v>
      </c>
      <c r="AD42" s="13">
        <v>13</v>
      </c>
      <c r="AN42" s="13">
        <v>40</v>
      </c>
      <c r="AO42" s="13">
        <f t="shared" si="2"/>
        <v>0.53333333333333333</v>
      </c>
      <c r="AP42" s="13" t="s">
        <v>203</v>
      </c>
      <c r="AQ42" s="75">
        <v>4</v>
      </c>
      <c r="AU42" s="87">
        <v>5</v>
      </c>
      <c r="AX42" s="32" t="s">
        <v>228</v>
      </c>
      <c r="AY42" s="32" t="s">
        <v>195</v>
      </c>
      <c r="BB42" s="1">
        <v>-3</v>
      </c>
      <c r="BC42" s="1" t="s">
        <v>253</v>
      </c>
      <c r="BE42" s="13" t="s">
        <v>189</v>
      </c>
      <c r="BF42" s="13" t="s">
        <v>192</v>
      </c>
      <c r="BG42" s="58">
        <v>3.25</v>
      </c>
      <c r="BH42" s="13">
        <v>14</v>
      </c>
      <c r="BI42" s="57">
        <v>13</v>
      </c>
      <c r="BJ42" s="13">
        <v>13</v>
      </c>
      <c r="BK42" s="13">
        <v>13</v>
      </c>
      <c r="BL42" s="13">
        <v>13</v>
      </c>
      <c r="BM42" s="13">
        <v>13</v>
      </c>
      <c r="BN42" s="13">
        <v>5</v>
      </c>
      <c r="BO42" s="13">
        <v>13</v>
      </c>
      <c r="BP42" s="104">
        <f t="shared" si="0"/>
        <v>97</v>
      </c>
      <c r="BQ42" s="56">
        <f t="shared" si="1"/>
        <v>1.0104166666666667</v>
      </c>
      <c r="BR42" s="13" t="s">
        <v>225</v>
      </c>
      <c r="BS42" s="13" t="s">
        <v>190</v>
      </c>
      <c r="BT42" s="13" t="s">
        <v>203</v>
      </c>
      <c r="BU42" s="152">
        <v>4</v>
      </c>
      <c r="BV42" s="110">
        <f t="shared" si="3"/>
        <v>1.2</v>
      </c>
      <c r="BX42" s="110">
        <v>3.25</v>
      </c>
      <c r="BY42" s="148">
        <f t="shared" si="4"/>
        <v>0.97499999999999998</v>
      </c>
      <c r="BZ42" s="155">
        <v>0.6</v>
      </c>
      <c r="CA42" s="163">
        <f>CF42*0.25</f>
        <v>0</v>
      </c>
      <c r="CB42" s="163">
        <v>1.2</v>
      </c>
      <c r="CC42" s="164">
        <f t="shared" si="5"/>
        <v>2.7749999999999999</v>
      </c>
      <c r="CF42" s="51">
        <v>0</v>
      </c>
    </row>
    <row r="43" spans="1:84" ht="27" customHeight="1">
      <c r="A43" s="3" t="s">
        <v>12</v>
      </c>
      <c r="B43" s="20" t="s">
        <v>13</v>
      </c>
      <c r="G43" s="13">
        <v>14</v>
      </c>
      <c r="H43" s="1">
        <v>1</v>
      </c>
      <c r="L43" s="1">
        <v>13</v>
      </c>
      <c r="Q43" s="13">
        <v>13</v>
      </c>
      <c r="R43" s="13" t="s">
        <v>256</v>
      </c>
      <c r="S43" s="13" t="s">
        <v>225</v>
      </c>
      <c r="AD43" s="13">
        <v>13</v>
      </c>
      <c r="AN43" s="13">
        <v>50</v>
      </c>
      <c r="AO43" s="13">
        <f t="shared" si="2"/>
        <v>0.66666666666666663</v>
      </c>
      <c r="AP43" s="13" t="s">
        <v>190</v>
      </c>
      <c r="AQ43" s="75">
        <v>4</v>
      </c>
      <c r="AU43" s="87">
        <v>5</v>
      </c>
      <c r="AY43" s="32" t="s">
        <v>228</v>
      </c>
      <c r="BB43" s="1">
        <v>0</v>
      </c>
      <c r="BC43" s="1" t="s">
        <v>255</v>
      </c>
      <c r="BD43" s="13" t="s">
        <v>256</v>
      </c>
      <c r="BE43" s="13" t="s">
        <v>225</v>
      </c>
      <c r="BF43" s="13" t="s">
        <v>192</v>
      </c>
      <c r="BG43" s="58">
        <v>3.75</v>
      </c>
      <c r="BH43" s="13">
        <v>14</v>
      </c>
      <c r="BI43" s="57">
        <v>13</v>
      </c>
      <c r="BJ43" s="13">
        <v>13</v>
      </c>
      <c r="BK43" s="13">
        <v>13</v>
      </c>
      <c r="BL43" s="13">
        <v>10</v>
      </c>
      <c r="BM43" s="13">
        <v>13</v>
      </c>
      <c r="BN43" s="13">
        <v>5</v>
      </c>
      <c r="BO43" s="13">
        <v>10</v>
      </c>
      <c r="BP43" s="104">
        <f t="shared" si="0"/>
        <v>91</v>
      </c>
      <c r="BQ43" s="56">
        <f t="shared" si="1"/>
        <v>0.94791666666666663</v>
      </c>
      <c r="BR43" s="13" t="s">
        <v>225</v>
      </c>
      <c r="BS43" s="13" t="s">
        <v>254</v>
      </c>
      <c r="BT43" s="13" t="s">
        <v>190</v>
      </c>
      <c r="BU43" s="152">
        <v>1</v>
      </c>
      <c r="BV43" s="110">
        <f t="shared" si="3"/>
        <v>0.3</v>
      </c>
      <c r="BX43" s="110">
        <v>3.75</v>
      </c>
      <c r="BY43" s="148">
        <f t="shared" si="4"/>
        <v>1.125</v>
      </c>
      <c r="BZ43" s="155">
        <v>0.6</v>
      </c>
      <c r="CA43" s="163">
        <f>CF43*0.25</f>
        <v>0.5</v>
      </c>
      <c r="CB43" s="163">
        <v>0.3</v>
      </c>
      <c r="CC43" s="164">
        <f t="shared" si="5"/>
        <v>2.5249999999999999</v>
      </c>
      <c r="CF43" s="51">
        <v>2</v>
      </c>
    </row>
    <row r="44" spans="1:84" ht="27" customHeight="1">
      <c r="A44" s="3" t="s">
        <v>19</v>
      </c>
      <c r="B44" s="20" t="s">
        <v>14</v>
      </c>
      <c r="G44" s="13">
        <v>14</v>
      </c>
      <c r="H44" s="1">
        <v>2</v>
      </c>
      <c r="L44" s="1">
        <v>13</v>
      </c>
      <c r="Q44" s="13">
        <v>13</v>
      </c>
      <c r="R44" s="13" t="s">
        <v>255</v>
      </c>
      <c r="S44" s="13" t="s">
        <v>225</v>
      </c>
      <c r="T44" s="1">
        <v>-1</v>
      </c>
      <c r="AB44" s="13">
        <v>-1</v>
      </c>
      <c r="AD44" s="13">
        <v>0</v>
      </c>
      <c r="AN44" s="13">
        <v>53</v>
      </c>
      <c r="AO44" s="13">
        <f t="shared" si="2"/>
        <v>0.70666666666666667</v>
      </c>
      <c r="AP44" s="13" t="s">
        <v>190</v>
      </c>
      <c r="AQ44" s="75">
        <v>4</v>
      </c>
      <c r="AU44" s="87">
        <v>5</v>
      </c>
      <c r="AX44" s="32" t="s">
        <v>213</v>
      </c>
      <c r="BB44" s="1">
        <v>-1</v>
      </c>
      <c r="BC44" s="1" t="s">
        <v>254</v>
      </c>
      <c r="BD44" s="13" t="s">
        <v>255</v>
      </c>
      <c r="BE44" s="13" t="s">
        <v>225</v>
      </c>
      <c r="BF44" s="13" t="s">
        <v>225</v>
      </c>
      <c r="BG44" s="58">
        <v>4</v>
      </c>
      <c r="BH44" s="13">
        <v>14</v>
      </c>
      <c r="BI44" s="57">
        <v>13</v>
      </c>
      <c r="BJ44" s="13">
        <v>13</v>
      </c>
      <c r="BK44" s="13">
        <v>14</v>
      </c>
      <c r="BL44" s="13">
        <v>11</v>
      </c>
      <c r="BM44" s="13">
        <v>11</v>
      </c>
      <c r="BN44" s="13">
        <v>5</v>
      </c>
      <c r="BO44" s="13">
        <v>13</v>
      </c>
      <c r="BP44" s="104">
        <f t="shared" si="0"/>
        <v>94</v>
      </c>
      <c r="BQ44" s="56">
        <f t="shared" si="1"/>
        <v>0.97916666666666663</v>
      </c>
      <c r="BR44" s="13" t="s">
        <v>225</v>
      </c>
      <c r="BS44" s="13" t="s">
        <v>225</v>
      </c>
      <c r="BT44" s="13" t="s">
        <v>320</v>
      </c>
      <c r="BU44" s="152">
        <v>2</v>
      </c>
      <c r="BV44" s="110">
        <f t="shared" si="3"/>
        <v>0.6</v>
      </c>
      <c r="BW44" s="147">
        <v>15</v>
      </c>
      <c r="BX44" s="110">
        <v>4</v>
      </c>
      <c r="BY44" s="148">
        <f t="shared" si="4"/>
        <v>1.2</v>
      </c>
      <c r="BZ44" s="155">
        <v>0.6</v>
      </c>
      <c r="CA44" s="163">
        <f>CF44*0.25</f>
        <v>0.5625</v>
      </c>
      <c r="CB44" s="163">
        <v>0.6</v>
      </c>
      <c r="CC44" s="164">
        <f t="shared" si="5"/>
        <v>2.9624999999999999</v>
      </c>
      <c r="CD44" s="163" t="s">
        <v>192</v>
      </c>
      <c r="CF44" s="51">
        <v>2.25</v>
      </c>
    </row>
    <row r="45" spans="1:84" ht="27" customHeight="1">
      <c r="A45" s="3" t="s">
        <v>18</v>
      </c>
      <c r="B45" s="20" t="s">
        <v>15</v>
      </c>
      <c r="G45" s="13">
        <v>14</v>
      </c>
      <c r="H45" s="1">
        <v>1</v>
      </c>
      <c r="I45" s="1">
        <v>-1</v>
      </c>
      <c r="K45" s="1">
        <v>-1</v>
      </c>
      <c r="L45" s="1">
        <v>13</v>
      </c>
      <c r="N45" s="13">
        <v>-1</v>
      </c>
      <c r="Q45" s="13">
        <v>13</v>
      </c>
      <c r="R45" s="13" t="s">
        <v>254</v>
      </c>
      <c r="S45" s="13" t="s">
        <v>225</v>
      </c>
      <c r="AD45" s="13">
        <v>15</v>
      </c>
      <c r="AN45" s="13">
        <v>54</v>
      </c>
      <c r="AO45" s="13">
        <f t="shared" si="2"/>
        <v>0.72</v>
      </c>
      <c r="AP45" s="13" t="s">
        <v>320</v>
      </c>
      <c r="AQ45" s="75">
        <v>4</v>
      </c>
      <c r="AT45" s="1">
        <v>-1</v>
      </c>
      <c r="AX45" s="32" t="s">
        <v>189</v>
      </c>
      <c r="AY45" s="32" t="s">
        <v>213</v>
      </c>
      <c r="BB45" s="1">
        <v>-2</v>
      </c>
      <c r="BC45" s="1" t="s">
        <v>256</v>
      </c>
      <c r="BD45" s="13" t="s">
        <v>254</v>
      </c>
      <c r="BE45" s="13" t="s">
        <v>225</v>
      </c>
      <c r="BF45" s="13" t="s">
        <v>192</v>
      </c>
      <c r="BG45" s="58">
        <v>3.75</v>
      </c>
      <c r="BH45" s="13">
        <v>14</v>
      </c>
      <c r="BI45" s="57">
        <v>13</v>
      </c>
      <c r="BJ45" s="13">
        <v>13</v>
      </c>
      <c r="BK45" s="13">
        <v>15</v>
      </c>
      <c r="BL45" s="13">
        <v>13</v>
      </c>
      <c r="BM45" s="13">
        <v>13</v>
      </c>
      <c r="BN45" s="13">
        <v>0</v>
      </c>
      <c r="BO45" s="13">
        <v>8</v>
      </c>
      <c r="BP45" s="104">
        <f t="shared" si="0"/>
        <v>89</v>
      </c>
      <c r="BQ45" s="56">
        <f t="shared" si="1"/>
        <v>0.92708333333333337</v>
      </c>
      <c r="BR45" s="13" t="s">
        <v>225</v>
      </c>
      <c r="BS45" s="13" t="s">
        <v>254</v>
      </c>
      <c r="BT45" s="13" t="s">
        <v>320</v>
      </c>
      <c r="BU45" s="152">
        <v>3.75</v>
      </c>
      <c r="BV45" s="110">
        <f t="shared" si="3"/>
        <v>1.125</v>
      </c>
      <c r="BX45" s="110">
        <v>3.75</v>
      </c>
      <c r="BY45" s="148">
        <f t="shared" si="4"/>
        <v>1.125</v>
      </c>
      <c r="BZ45" s="155">
        <v>0.6</v>
      </c>
      <c r="CA45" s="163">
        <f>CF45*0.25</f>
        <v>0.5625</v>
      </c>
      <c r="CB45" s="163">
        <v>1.1299999999999999</v>
      </c>
      <c r="CC45" s="164">
        <f t="shared" si="5"/>
        <v>3.4175</v>
      </c>
      <c r="CF45" s="51">
        <v>2.25</v>
      </c>
    </row>
    <row r="46" spans="1:84" ht="27" customHeight="1">
      <c r="A46" s="3" t="s">
        <v>17</v>
      </c>
      <c r="B46" s="20" t="s">
        <v>16</v>
      </c>
      <c r="G46" s="13">
        <v>14</v>
      </c>
      <c r="H46" s="1">
        <v>2</v>
      </c>
      <c r="L46" s="1">
        <v>13</v>
      </c>
      <c r="Q46" s="13">
        <v>11</v>
      </c>
      <c r="R46" s="13" t="s">
        <v>255</v>
      </c>
      <c r="S46" s="13" t="s">
        <v>225</v>
      </c>
      <c r="AD46" s="13">
        <v>16</v>
      </c>
      <c r="AN46" s="13">
        <v>59</v>
      </c>
      <c r="AO46" s="13">
        <f t="shared" si="2"/>
        <v>0.78666666666666663</v>
      </c>
      <c r="AP46" s="13" t="s">
        <v>320</v>
      </c>
      <c r="AQ46" s="75">
        <v>4</v>
      </c>
      <c r="AU46" s="87">
        <v>5</v>
      </c>
      <c r="AX46" s="32" t="s">
        <v>230</v>
      </c>
      <c r="AY46" s="32" t="s">
        <v>189</v>
      </c>
      <c r="BB46" s="1">
        <v>0</v>
      </c>
      <c r="BC46" s="1" t="s">
        <v>225</v>
      </c>
      <c r="BD46" s="13" t="s">
        <v>255</v>
      </c>
      <c r="BE46" s="13" t="s">
        <v>225</v>
      </c>
      <c r="BF46" s="13" t="s">
        <v>225</v>
      </c>
      <c r="BG46" s="58">
        <v>4</v>
      </c>
      <c r="BH46" s="13">
        <v>14</v>
      </c>
      <c r="BI46" s="57">
        <v>13</v>
      </c>
      <c r="BJ46" s="13">
        <v>11</v>
      </c>
      <c r="BK46" s="13">
        <v>16</v>
      </c>
      <c r="BL46" s="13">
        <v>13</v>
      </c>
      <c r="BM46" s="13">
        <v>13</v>
      </c>
      <c r="BN46" s="13">
        <v>5</v>
      </c>
      <c r="BO46" s="13">
        <v>13</v>
      </c>
      <c r="BP46" s="104">
        <f t="shared" si="0"/>
        <v>98</v>
      </c>
      <c r="BQ46" s="56">
        <f t="shared" si="1"/>
        <v>1.0208333333333333</v>
      </c>
      <c r="BR46" s="13" t="s">
        <v>225</v>
      </c>
      <c r="BS46" s="13" t="s">
        <v>225</v>
      </c>
      <c r="BT46" s="13" t="s">
        <v>318</v>
      </c>
      <c r="BU46" s="152">
        <v>4</v>
      </c>
      <c r="BV46" s="110">
        <f t="shared" si="3"/>
        <v>1.2</v>
      </c>
      <c r="BX46" s="110">
        <v>4</v>
      </c>
      <c r="BY46" s="148">
        <f t="shared" si="4"/>
        <v>1.2</v>
      </c>
      <c r="BZ46" s="155">
        <v>0.6</v>
      </c>
      <c r="CA46" s="163">
        <f>CF46*0.25</f>
        <v>0.75</v>
      </c>
      <c r="CB46" s="163">
        <v>1.2</v>
      </c>
      <c r="CC46" s="164">
        <f t="shared" si="5"/>
        <v>3.75</v>
      </c>
      <c r="CD46" s="163" t="s">
        <v>225</v>
      </c>
      <c r="CF46" s="51">
        <v>3</v>
      </c>
    </row>
    <row r="47" spans="1:84">
      <c r="AQ47" s="75">
        <v>4</v>
      </c>
      <c r="BP47" s="104">
        <f t="shared" si="0"/>
        <v>0</v>
      </c>
      <c r="BQ47" s="56">
        <f t="shared" si="1"/>
        <v>0</v>
      </c>
      <c r="BU47" s="152"/>
      <c r="CC47" s="164">
        <f t="shared" si="5"/>
        <v>0</v>
      </c>
    </row>
    <row r="48" spans="1:84">
      <c r="BU48" s="152"/>
    </row>
    <row r="58" spans="1:1">
      <c r="A58">
        <f>40/75</f>
        <v>0.53333333333333333</v>
      </c>
    </row>
  </sheetData>
  <mergeCells count="2">
    <mergeCell ref="A1:B1"/>
    <mergeCell ref="A3:B3"/>
  </mergeCells>
  <phoneticPr fontId="4" type="noConversion"/>
  <pageMargins left="0.75" right="0.75" top="1" bottom="1" header="0.5" footer="0.5"/>
  <pageSetup scale="47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7"/>
  <sheetViews>
    <sheetView topLeftCell="B1" workbookViewId="0">
      <selection activeCell="BD29" sqref="BD29"/>
    </sheetView>
  </sheetViews>
  <sheetFormatPr baseColWidth="10" defaultRowHeight="18" x14ac:dyDescent="0"/>
  <cols>
    <col min="1" max="1" width="3" customWidth="1"/>
    <col min="2" max="2" width="20.33203125" customWidth="1"/>
    <col min="3" max="3" width="11.6640625" customWidth="1"/>
    <col min="4" max="4" width="3" style="110" hidden="1" customWidth="1"/>
    <col min="5" max="5" width="3" style="13" hidden="1" customWidth="1"/>
    <col min="6" max="6" width="3" style="35" hidden="1" customWidth="1"/>
    <col min="7" max="8" width="3" style="13" hidden="1" customWidth="1"/>
    <col min="9" max="9" width="3" style="1" hidden="1" customWidth="1"/>
    <col min="10" max="10" width="1.83203125" style="1" hidden="1" customWidth="1"/>
    <col min="11" max="11" width="3" style="1" hidden="1" customWidth="1"/>
    <col min="12" max="12" width="3" style="36" hidden="1" customWidth="1"/>
    <col min="13" max="16" width="3" style="13" hidden="1" customWidth="1"/>
    <col min="17" max="18" width="3" style="1" hidden="1" customWidth="1"/>
    <col min="19" max="19" width="3.83203125" style="43" hidden="1" customWidth="1"/>
    <col min="20" max="20" width="3" style="1" hidden="1" customWidth="1"/>
    <col min="21" max="21" width="3" style="43" hidden="1" customWidth="1"/>
    <col min="22" max="23" width="3" style="13" hidden="1" customWidth="1"/>
    <col min="24" max="24" width="3.1640625" style="13" hidden="1" customWidth="1"/>
    <col min="25" max="25" width="3.83203125" style="1" hidden="1" customWidth="1"/>
    <col min="26" max="26" width="3" style="1" hidden="1" customWidth="1"/>
    <col min="27" max="27" width="3" style="13" hidden="1" customWidth="1"/>
    <col min="28" max="29" width="3.6640625" style="13" hidden="1" customWidth="1"/>
    <col min="30" max="30" width="3.6640625" style="76" hidden="1" customWidth="1"/>
    <col min="31" max="31" width="3.6640625" style="13" hidden="1" customWidth="1"/>
    <col min="32" max="34" width="3" style="1" hidden="1" customWidth="1"/>
    <col min="35" max="36" width="3" style="13" hidden="1" customWidth="1"/>
    <col min="37" max="37" width="3.6640625" style="13" hidden="1" customWidth="1"/>
    <col min="38" max="38" width="3.6640625" style="110" hidden="1" customWidth="1"/>
    <col min="39" max="40" width="4.5" style="110" hidden="1" customWidth="1"/>
    <col min="41" max="41" width="3.6640625" style="92" customWidth="1"/>
    <col min="42" max="42" width="2.33203125" style="110" customWidth="1"/>
    <col min="43" max="43" width="3.1640625" style="13" customWidth="1"/>
    <col min="44" max="44" width="6.6640625" style="104" customWidth="1"/>
    <col min="45" max="45" width="10.83203125" style="104"/>
    <col min="46" max="46" width="5.5" style="131" customWidth="1"/>
    <col min="47" max="47" width="10.83203125" style="125"/>
    <col min="48" max="48" width="6" style="122" hidden="1" customWidth="1"/>
  </cols>
  <sheetData>
    <row r="1" spans="1:49" ht="60" customHeight="1">
      <c r="B1" t="s">
        <v>351</v>
      </c>
      <c r="D1" s="114" t="s">
        <v>210</v>
      </c>
      <c r="E1" s="24"/>
      <c r="F1" s="91" t="s">
        <v>332</v>
      </c>
      <c r="G1" s="24" t="s">
        <v>324</v>
      </c>
      <c r="H1" s="91" t="s">
        <v>237</v>
      </c>
      <c r="I1" s="25"/>
      <c r="J1" s="25"/>
      <c r="L1" s="107" t="s">
        <v>212</v>
      </c>
      <c r="M1" s="24"/>
      <c r="N1" s="24"/>
      <c r="O1" s="24"/>
      <c r="P1" s="91" t="s">
        <v>333</v>
      </c>
      <c r="R1" s="25"/>
      <c r="S1" s="25"/>
      <c r="T1" s="105" t="s">
        <v>250</v>
      </c>
      <c r="U1" s="107" t="s">
        <v>334</v>
      </c>
      <c r="V1" s="24"/>
      <c r="W1" s="24"/>
      <c r="X1" s="24"/>
      <c r="Y1" s="25"/>
      <c r="Z1" s="25"/>
      <c r="AA1" s="24"/>
      <c r="AB1" s="24"/>
      <c r="AC1" s="105" t="s">
        <v>321</v>
      </c>
      <c r="AD1" s="108" t="s">
        <v>335</v>
      </c>
      <c r="AE1" s="24"/>
      <c r="AF1" s="25"/>
      <c r="AG1" s="25"/>
      <c r="AH1" s="25"/>
      <c r="AI1" s="24"/>
      <c r="AJ1" s="24"/>
      <c r="AK1" s="91" t="s">
        <v>331</v>
      </c>
      <c r="AL1" s="114"/>
      <c r="AM1" s="114"/>
      <c r="AN1" s="114"/>
      <c r="AO1" s="106" t="s">
        <v>341</v>
      </c>
      <c r="AP1" s="114" t="s">
        <v>348</v>
      </c>
      <c r="AQ1" s="91" t="s">
        <v>325</v>
      </c>
      <c r="AV1" s="121" t="s">
        <v>323</v>
      </c>
    </row>
    <row r="2" spans="1:49" ht="15" hidden="1" customHeight="1">
      <c r="D2" s="110" t="s">
        <v>197</v>
      </c>
      <c r="E2" s="13" t="s">
        <v>202</v>
      </c>
      <c r="G2" s="13" t="s">
        <v>203</v>
      </c>
      <c r="I2" s="1" t="s">
        <v>197</v>
      </c>
      <c r="J2" s="1" t="s">
        <v>202</v>
      </c>
      <c r="K2" s="1" t="s">
        <v>203</v>
      </c>
      <c r="M2" s="13" t="s">
        <v>197</v>
      </c>
      <c r="N2" s="13" t="s">
        <v>202</v>
      </c>
      <c r="O2" s="13" t="s">
        <v>203</v>
      </c>
      <c r="Q2" s="1" t="s">
        <v>197</v>
      </c>
      <c r="R2" s="1" t="s">
        <v>202</v>
      </c>
      <c r="T2" s="1" t="s">
        <v>203</v>
      </c>
      <c r="V2" s="13" t="s">
        <v>197</v>
      </c>
      <c r="W2" s="13" t="s">
        <v>202</v>
      </c>
      <c r="X2" s="13" t="s">
        <v>203</v>
      </c>
      <c r="Y2" s="1" t="s">
        <v>197</v>
      </c>
      <c r="Z2" s="1" t="s">
        <v>202</v>
      </c>
      <c r="AA2" s="13" t="s">
        <v>197</v>
      </c>
      <c r="AB2" s="13" t="s">
        <v>202</v>
      </c>
      <c r="AE2" s="13" t="s">
        <v>203</v>
      </c>
      <c r="AF2" s="1" t="s">
        <v>197</v>
      </c>
      <c r="AG2" s="1" t="s">
        <v>202</v>
      </c>
      <c r="AH2" s="1" t="s">
        <v>203</v>
      </c>
      <c r="AI2" s="13" t="s">
        <v>197</v>
      </c>
      <c r="AJ2" s="13" t="s">
        <v>202</v>
      </c>
      <c r="AK2" s="13" t="s">
        <v>203</v>
      </c>
      <c r="AL2" s="110" t="s">
        <v>197</v>
      </c>
      <c r="AM2" s="110" t="s">
        <v>202</v>
      </c>
      <c r="AN2" s="110" t="s">
        <v>203</v>
      </c>
      <c r="AR2" s="9"/>
      <c r="AS2" s="9"/>
      <c r="AT2" s="132"/>
      <c r="AU2" s="126"/>
      <c r="AW2" s="8"/>
    </row>
    <row r="3" spans="1:49" s="21" customFormat="1" ht="15" hidden="1" customHeight="1">
      <c r="A3" s="19"/>
      <c r="B3" s="19" t="s">
        <v>345</v>
      </c>
      <c r="C3" s="20" t="s">
        <v>354</v>
      </c>
      <c r="D3" s="118" t="s">
        <v>200</v>
      </c>
      <c r="E3" s="40">
        <v>1</v>
      </c>
      <c r="F3" s="41" t="s">
        <v>243</v>
      </c>
      <c r="G3" s="40"/>
      <c r="H3" s="40"/>
      <c r="I3" s="41" t="s">
        <v>241</v>
      </c>
      <c r="J3" s="41" t="s">
        <v>239</v>
      </c>
      <c r="K3" s="41"/>
      <c r="L3" s="41" t="s">
        <v>240</v>
      </c>
      <c r="M3" s="33" t="s">
        <v>200</v>
      </c>
      <c r="N3" s="33">
        <v>3</v>
      </c>
      <c r="O3" s="33"/>
      <c r="P3" s="33" t="s">
        <v>249</v>
      </c>
      <c r="Q3" s="41" t="s">
        <v>200</v>
      </c>
      <c r="R3" s="41">
        <v>4</v>
      </c>
      <c r="S3" s="41"/>
      <c r="T3" s="41"/>
      <c r="U3" s="41"/>
      <c r="V3" s="33" t="s">
        <v>200</v>
      </c>
      <c r="W3" s="33">
        <v>5</v>
      </c>
      <c r="X3" s="33"/>
      <c r="Y3" s="41" t="s">
        <v>200</v>
      </c>
      <c r="Z3" s="41">
        <v>6</v>
      </c>
      <c r="AA3" s="33" t="s">
        <v>200</v>
      </c>
      <c r="AB3" s="33">
        <v>7</v>
      </c>
      <c r="AC3" s="33"/>
      <c r="AD3" s="77"/>
      <c r="AE3" s="33"/>
      <c r="AF3" s="41" t="s">
        <v>200</v>
      </c>
      <c r="AG3" s="41">
        <v>8</v>
      </c>
      <c r="AH3" s="41"/>
      <c r="AI3" s="33" t="s">
        <v>200</v>
      </c>
      <c r="AJ3" s="33">
        <v>9</v>
      </c>
      <c r="AK3" s="33"/>
      <c r="AL3" s="109"/>
      <c r="AM3" s="33" t="s">
        <v>346</v>
      </c>
      <c r="AN3" s="109"/>
      <c r="AO3" s="109"/>
      <c r="AP3" s="109"/>
      <c r="AQ3" s="33"/>
      <c r="AR3" s="82"/>
      <c r="AS3" s="82"/>
      <c r="AT3" s="131"/>
      <c r="AU3" s="127"/>
      <c r="AV3" s="123"/>
    </row>
    <row r="4" spans="1:49" ht="21" hidden="1" customHeight="1">
      <c r="A4" s="137" t="s">
        <v>351</v>
      </c>
      <c r="B4" s="138"/>
      <c r="C4" s="138"/>
      <c r="D4" s="110">
        <v>29</v>
      </c>
      <c r="E4" s="13">
        <v>1</v>
      </c>
      <c r="G4" s="13">
        <v>3</v>
      </c>
      <c r="I4" s="1">
        <v>6</v>
      </c>
      <c r="J4" s="1">
        <v>8</v>
      </c>
      <c r="K4" s="1">
        <v>10</v>
      </c>
      <c r="L4" s="36">
        <v>10</v>
      </c>
      <c r="M4" s="13">
        <v>13</v>
      </c>
      <c r="N4" s="13">
        <v>15</v>
      </c>
      <c r="O4" s="13">
        <v>17</v>
      </c>
      <c r="P4" s="13">
        <v>17</v>
      </c>
      <c r="Q4" s="1">
        <v>20</v>
      </c>
      <c r="R4" s="1">
        <v>22</v>
      </c>
      <c r="S4" s="43">
        <v>24</v>
      </c>
      <c r="T4" s="1">
        <v>24</v>
      </c>
      <c r="U4" s="43">
        <v>27</v>
      </c>
      <c r="V4" s="13">
        <v>27</v>
      </c>
      <c r="W4" s="13">
        <v>29</v>
      </c>
      <c r="X4" s="13">
        <v>31</v>
      </c>
      <c r="Y4" s="1">
        <v>3</v>
      </c>
      <c r="Z4" s="1">
        <v>5</v>
      </c>
      <c r="AA4" s="13">
        <v>10</v>
      </c>
      <c r="AB4" s="13">
        <v>12</v>
      </c>
      <c r="AE4" s="13">
        <v>14</v>
      </c>
      <c r="AF4" s="1">
        <v>17</v>
      </c>
      <c r="AG4" s="1">
        <v>19</v>
      </c>
      <c r="AH4" s="1">
        <v>21</v>
      </c>
      <c r="AI4" s="13">
        <v>24</v>
      </c>
      <c r="AJ4" s="13">
        <v>26</v>
      </c>
      <c r="AK4" s="13">
        <v>28</v>
      </c>
      <c r="AL4" s="110">
        <v>1</v>
      </c>
      <c r="AM4" s="110">
        <v>3</v>
      </c>
      <c r="AN4" s="110">
        <v>5</v>
      </c>
      <c r="AO4" s="110"/>
    </row>
    <row r="5" spans="1:49" s="39" customFormat="1" ht="9" customHeight="1">
      <c r="A5" s="37"/>
      <c r="B5" s="13" t="s">
        <v>238</v>
      </c>
      <c r="C5" s="38" t="s">
        <v>302</v>
      </c>
      <c r="D5" s="110">
        <v>2</v>
      </c>
      <c r="E5" s="13"/>
      <c r="F5" s="13">
        <v>2</v>
      </c>
      <c r="G5" s="13"/>
      <c r="H5" s="13">
        <v>5</v>
      </c>
      <c r="I5" s="13"/>
      <c r="J5" s="13"/>
      <c r="K5" s="13"/>
      <c r="L5" s="13">
        <v>17</v>
      </c>
      <c r="M5" s="13"/>
      <c r="N5" s="13"/>
      <c r="O5" s="13"/>
      <c r="P5" s="13">
        <v>4</v>
      </c>
      <c r="Q5" s="13"/>
      <c r="R5" s="13"/>
      <c r="S5" s="13"/>
      <c r="T5" s="13">
        <v>65</v>
      </c>
      <c r="U5" s="13">
        <v>18</v>
      </c>
      <c r="V5" s="13"/>
      <c r="W5" s="13"/>
      <c r="X5" s="13"/>
      <c r="Y5" s="13"/>
      <c r="Z5" s="13"/>
      <c r="AA5" s="13"/>
      <c r="AB5" s="13"/>
      <c r="AC5" s="13">
        <v>65</v>
      </c>
      <c r="AD5" s="76">
        <v>25</v>
      </c>
      <c r="AE5" s="13"/>
      <c r="AF5" s="13"/>
      <c r="AG5" s="13"/>
      <c r="AH5" s="13"/>
      <c r="AI5" s="13"/>
      <c r="AJ5" s="13"/>
      <c r="AK5" s="13">
        <v>5</v>
      </c>
      <c r="AL5" s="110"/>
      <c r="AM5" s="110"/>
      <c r="AN5" s="110"/>
      <c r="AO5" s="110">
        <v>85</v>
      </c>
      <c r="AP5" s="110">
        <v>3</v>
      </c>
      <c r="AQ5" s="13">
        <v>28</v>
      </c>
      <c r="AR5" s="13">
        <f>SUM(D5:AQ5)</f>
        <v>324</v>
      </c>
      <c r="AS5" s="54">
        <f>AR5/324</f>
        <v>1</v>
      </c>
      <c r="AT5" s="133"/>
      <c r="AU5" s="89" t="s">
        <v>350</v>
      </c>
      <c r="AV5" s="122"/>
    </row>
    <row r="6" spans="1:49" s="39" customFormat="1" ht="10" customHeight="1">
      <c r="A6" s="37"/>
      <c r="B6" s="13" t="s">
        <v>303</v>
      </c>
      <c r="C6" s="38"/>
      <c r="D6" s="110"/>
      <c r="E6" s="13"/>
      <c r="F6" s="13">
        <v>0</v>
      </c>
      <c r="G6" s="13"/>
      <c r="H6" s="13">
        <v>0</v>
      </c>
      <c r="I6" s="13"/>
      <c r="J6" s="13"/>
      <c r="K6" s="13"/>
      <c r="L6" s="13">
        <v>0</v>
      </c>
      <c r="M6" s="13"/>
      <c r="N6" s="13"/>
      <c r="O6" s="13"/>
      <c r="P6" s="13">
        <v>0</v>
      </c>
      <c r="Q6" s="13"/>
      <c r="R6" s="13"/>
      <c r="S6" s="13"/>
      <c r="T6" s="13">
        <v>8</v>
      </c>
      <c r="U6" s="13">
        <v>0</v>
      </c>
      <c r="V6" s="13"/>
      <c r="W6" s="13"/>
      <c r="X6" s="13"/>
      <c r="Y6" s="13"/>
      <c r="Z6" s="13"/>
      <c r="AB6" s="13"/>
      <c r="AC6" s="13">
        <v>8</v>
      </c>
      <c r="AD6" s="76">
        <v>0</v>
      </c>
      <c r="AE6" s="13"/>
      <c r="AF6" s="13"/>
      <c r="AG6" s="13"/>
      <c r="AH6" s="13"/>
      <c r="AI6" s="13"/>
      <c r="AJ6" s="13"/>
      <c r="AK6" s="13">
        <v>0</v>
      </c>
      <c r="AL6" s="110"/>
      <c r="AM6" s="110"/>
      <c r="AN6" s="110"/>
      <c r="AO6" s="110">
        <v>15</v>
      </c>
      <c r="AP6" s="110"/>
      <c r="AQ6" s="13">
        <v>0</v>
      </c>
      <c r="AR6" s="13">
        <f>SUM(D6:AQ6)</f>
        <v>31</v>
      </c>
      <c r="AS6" s="54">
        <f t="shared" ref="AS6:AS68" si="0">AR6/324</f>
        <v>9.5679012345679007E-2</v>
      </c>
      <c r="AT6" s="133"/>
      <c r="AU6" s="89"/>
      <c r="AV6" s="122"/>
    </row>
    <row r="7" spans="1:49">
      <c r="A7" s="3">
        <v>1</v>
      </c>
      <c r="B7" s="3" t="s">
        <v>126</v>
      </c>
      <c r="C7" s="6" t="s">
        <v>44</v>
      </c>
      <c r="D7" s="119">
        <v>-1</v>
      </c>
      <c r="E7" s="12"/>
      <c r="F7" s="35">
        <v>1</v>
      </c>
      <c r="G7" s="12"/>
      <c r="H7" s="12">
        <v>5</v>
      </c>
      <c r="I7" s="1">
        <v>-1</v>
      </c>
      <c r="L7" s="36">
        <v>11</v>
      </c>
      <c r="N7" s="13">
        <v>-1</v>
      </c>
      <c r="P7" s="13">
        <v>0</v>
      </c>
      <c r="Q7" s="1">
        <v>-1</v>
      </c>
      <c r="R7" s="1">
        <v>-1</v>
      </c>
      <c r="S7" s="43">
        <v>-1</v>
      </c>
      <c r="T7" s="1">
        <v>0</v>
      </c>
      <c r="U7" s="43">
        <v>0</v>
      </c>
      <c r="W7" s="13">
        <v>-1</v>
      </c>
      <c r="X7" s="13">
        <v>-1</v>
      </c>
      <c r="Y7" s="1">
        <v>-1</v>
      </c>
      <c r="Z7" s="1">
        <v>-1</v>
      </c>
      <c r="AD7" s="76">
        <f t="shared" ref="AD7:AD13" si="1">AV7*100</f>
        <v>0</v>
      </c>
      <c r="AG7" s="1">
        <v>-1</v>
      </c>
      <c r="AH7" s="1">
        <v>-1</v>
      </c>
      <c r="AI7" s="13">
        <v>-1</v>
      </c>
      <c r="AK7" s="13">
        <v>0</v>
      </c>
      <c r="AL7" s="110">
        <v>0</v>
      </c>
      <c r="AN7" s="110">
        <v>-1</v>
      </c>
      <c r="AO7" s="110">
        <v>0</v>
      </c>
      <c r="AP7" s="110">
        <v>3</v>
      </c>
      <c r="AQ7" s="13">
        <v>28</v>
      </c>
      <c r="AR7" s="13">
        <f t="shared" ref="AR7:AR69" si="2">SUM(D7:AQ7)</f>
        <v>34</v>
      </c>
      <c r="AS7" s="54">
        <f t="shared" si="0"/>
        <v>0.10493827160493827</v>
      </c>
      <c r="AT7" s="131" t="s">
        <v>203</v>
      </c>
      <c r="AU7" s="130">
        <v>41915</v>
      </c>
      <c r="AV7" s="122">
        <v>0</v>
      </c>
    </row>
    <row r="8" spans="1:49">
      <c r="A8" s="3">
        <v>2</v>
      </c>
      <c r="B8" s="3" t="s">
        <v>127</v>
      </c>
      <c r="C8" s="6" t="s">
        <v>45</v>
      </c>
      <c r="D8" s="119">
        <v>2</v>
      </c>
      <c r="E8" s="12"/>
      <c r="F8" s="35">
        <v>2</v>
      </c>
      <c r="G8" s="12"/>
      <c r="H8" s="12">
        <v>3</v>
      </c>
      <c r="L8" s="36">
        <v>11</v>
      </c>
      <c r="P8" s="13">
        <v>4</v>
      </c>
      <c r="T8" s="1">
        <v>44</v>
      </c>
      <c r="U8" s="43">
        <v>11</v>
      </c>
      <c r="X8" s="13">
        <v>-1</v>
      </c>
      <c r="AC8" s="13">
        <v>47</v>
      </c>
      <c r="AD8" s="76">
        <f t="shared" si="1"/>
        <v>11</v>
      </c>
      <c r="AI8" s="13">
        <v>-1</v>
      </c>
      <c r="AK8" s="13">
        <v>2</v>
      </c>
      <c r="AO8" s="110">
        <v>60</v>
      </c>
      <c r="AP8" s="110">
        <v>3</v>
      </c>
      <c r="AQ8" s="13">
        <v>28</v>
      </c>
      <c r="AR8" s="13">
        <f t="shared" si="2"/>
        <v>226</v>
      </c>
      <c r="AS8" s="54">
        <f t="shared" si="0"/>
        <v>0.69753086419753085</v>
      </c>
      <c r="AT8" s="131" t="s">
        <v>190</v>
      </c>
      <c r="AV8" s="122">
        <v>0.11</v>
      </c>
    </row>
    <row r="9" spans="1:49">
      <c r="A9" s="3">
        <v>3</v>
      </c>
      <c r="B9" s="3" t="s">
        <v>128</v>
      </c>
      <c r="C9" s="6" t="s">
        <v>46</v>
      </c>
      <c r="D9" s="119">
        <v>2</v>
      </c>
      <c r="E9" s="12"/>
      <c r="F9" s="35">
        <v>2</v>
      </c>
      <c r="G9" s="12"/>
      <c r="H9" s="12">
        <v>5</v>
      </c>
      <c r="L9" s="36">
        <v>16</v>
      </c>
      <c r="N9" s="13">
        <v>-1</v>
      </c>
      <c r="P9" s="13">
        <v>4</v>
      </c>
      <c r="T9" s="1">
        <v>55</v>
      </c>
      <c r="U9" s="43">
        <v>17</v>
      </c>
      <c r="W9" s="13">
        <v>-1</v>
      </c>
      <c r="X9" s="13">
        <v>-1</v>
      </c>
      <c r="AA9" s="13">
        <v>-1</v>
      </c>
      <c r="AC9" s="13">
        <v>53</v>
      </c>
      <c r="AD9" s="76">
        <f t="shared" si="1"/>
        <v>0</v>
      </c>
      <c r="AG9" s="1">
        <v>-1</v>
      </c>
      <c r="AH9" s="1">
        <v>-1</v>
      </c>
      <c r="AI9" s="13">
        <v>-1</v>
      </c>
      <c r="AK9" s="13">
        <v>2</v>
      </c>
      <c r="AL9" s="110">
        <v>-1</v>
      </c>
      <c r="AN9" s="110">
        <v>-1</v>
      </c>
      <c r="AO9" s="110">
        <v>72</v>
      </c>
      <c r="AP9" s="110">
        <v>3</v>
      </c>
      <c r="AQ9" s="13">
        <v>28</v>
      </c>
      <c r="AR9" s="13">
        <f t="shared" si="2"/>
        <v>250</v>
      </c>
      <c r="AS9" s="54">
        <f t="shared" si="0"/>
        <v>0.77160493827160492</v>
      </c>
      <c r="AT9" s="131" t="s">
        <v>192</v>
      </c>
      <c r="AV9" s="122">
        <v>0</v>
      </c>
    </row>
    <row r="10" spans="1:49">
      <c r="A10" s="3">
        <v>4</v>
      </c>
      <c r="B10" s="3" t="s">
        <v>129</v>
      </c>
      <c r="C10" s="6" t="s">
        <v>47</v>
      </c>
      <c r="D10" s="119">
        <v>2</v>
      </c>
      <c r="E10" s="12"/>
      <c r="F10" s="35">
        <v>2</v>
      </c>
      <c r="G10" s="12"/>
      <c r="H10" s="12">
        <v>5</v>
      </c>
      <c r="L10" s="36">
        <v>17</v>
      </c>
      <c r="P10" s="13">
        <v>4</v>
      </c>
      <c r="T10" s="1">
        <v>64</v>
      </c>
      <c r="U10" s="43">
        <v>14</v>
      </c>
      <c r="AC10" s="13">
        <v>64</v>
      </c>
      <c r="AD10" s="76">
        <f t="shared" si="1"/>
        <v>25</v>
      </c>
      <c r="AK10" s="13">
        <v>5</v>
      </c>
      <c r="AO10" s="110">
        <v>88</v>
      </c>
      <c r="AP10" s="110">
        <v>3</v>
      </c>
      <c r="AQ10" s="13">
        <v>28</v>
      </c>
      <c r="AR10" s="13">
        <f t="shared" si="2"/>
        <v>321</v>
      </c>
      <c r="AS10" s="54">
        <f t="shared" si="0"/>
        <v>0.9907407407407407</v>
      </c>
      <c r="AT10" s="131" t="s">
        <v>225</v>
      </c>
      <c r="AV10" s="122">
        <v>0.25</v>
      </c>
    </row>
    <row r="11" spans="1:49">
      <c r="A11" s="3">
        <v>5</v>
      </c>
      <c r="B11" s="3" t="s">
        <v>130</v>
      </c>
      <c r="C11" s="6" t="s">
        <v>48</v>
      </c>
      <c r="D11" s="119">
        <v>2</v>
      </c>
      <c r="E11" s="12"/>
      <c r="F11" s="35">
        <v>0</v>
      </c>
      <c r="G11" s="12"/>
      <c r="H11" s="12">
        <v>5</v>
      </c>
      <c r="L11" s="36">
        <v>17</v>
      </c>
      <c r="P11" s="13">
        <v>4</v>
      </c>
      <c r="T11" s="1">
        <v>58</v>
      </c>
      <c r="U11" s="43">
        <v>0</v>
      </c>
      <c r="AC11" s="13">
        <v>39</v>
      </c>
      <c r="AD11" s="76">
        <f t="shared" si="1"/>
        <v>19</v>
      </c>
      <c r="AK11" s="13">
        <v>4</v>
      </c>
      <c r="AO11" s="110">
        <v>81</v>
      </c>
      <c r="AP11" s="110">
        <v>3</v>
      </c>
      <c r="AQ11" s="13">
        <v>28</v>
      </c>
      <c r="AR11" s="13">
        <f t="shared" si="2"/>
        <v>260</v>
      </c>
      <c r="AS11" s="54">
        <f t="shared" si="0"/>
        <v>0.80246913580246915</v>
      </c>
      <c r="AT11" s="131" t="s">
        <v>192</v>
      </c>
      <c r="AV11" s="122">
        <v>0.19</v>
      </c>
    </row>
    <row r="12" spans="1:49">
      <c r="A12" s="3">
        <v>6</v>
      </c>
      <c r="B12" s="3" t="s">
        <v>131</v>
      </c>
      <c r="C12" s="6" t="s">
        <v>49</v>
      </c>
      <c r="D12" s="119">
        <v>-1</v>
      </c>
      <c r="E12" s="12"/>
      <c r="F12" s="35">
        <v>0</v>
      </c>
      <c r="G12" s="12"/>
      <c r="H12" s="12">
        <v>0</v>
      </c>
      <c r="K12" s="1">
        <v>-1</v>
      </c>
      <c r="L12" s="36">
        <v>0</v>
      </c>
      <c r="M12" s="13">
        <v>-1</v>
      </c>
      <c r="N12" s="13">
        <v>-1</v>
      </c>
      <c r="O12" s="13">
        <v>-1</v>
      </c>
      <c r="P12" s="13">
        <v>0</v>
      </c>
      <c r="Q12" s="1">
        <v>-1</v>
      </c>
      <c r="T12" s="1">
        <v>43</v>
      </c>
      <c r="U12" s="43">
        <v>0</v>
      </c>
      <c r="AA12" s="13">
        <v>-1</v>
      </c>
      <c r="AC12" s="13">
        <v>51</v>
      </c>
      <c r="AD12" s="76">
        <f t="shared" si="1"/>
        <v>0</v>
      </c>
      <c r="AH12" s="1">
        <v>-1</v>
      </c>
      <c r="AI12" s="13">
        <v>-1</v>
      </c>
      <c r="AK12" s="13">
        <v>2</v>
      </c>
      <c r="AL12" s="110">
        <v>-1</v>
      </c>
      <c r="AN12" s="110">
        <v>-1</v>
      </c>
      <c r="AO12" s="110">
        <v>65</v>
      </c>
      <c r="AP12" s="110">
        <v>3</v>
      </c>
      <c r="AQ12" s="13">
        <v>28</v>
      </c>
      <c r="AR12" s="13">
        <f t="shared" si="2"/>
        <v>181</v>
      </c>
      <c r="AS12" s="54">
        <f t="shared" si="0"/>
        <v>0.55864197530864201</v>
      </c>
      <c r="AT12" s="131" t="s">
        <v>198</v>
      </c>
      <c r="AV12" s="122">
        <v>0</v>
      </c>
    </row>
    <row r="13" spans="1:49">
      <c r="A13" s="3">
        <v>7</v>
      </c>
      <c r="B13" s="3" t="s">
        <v>132</v>
      </c>
      <c r="C13" s="6" t="s">
        <v>50</v>
      </c>
      <c r="D13" s="119">
        <v>2</v>
      </c>
      <c r="E13" s="12"/>
      <c r="F13" s="35">
        <v>2</v>
      </c>
      <c r="G13" s="12"/>
      <c r="H13" s="12">
        <v>5</v>
      </c>
      <c r="L13" s="36">
        <v>15</v>
      </c>
      <c r="N13" s="13">
        <v>-1</v>
      </c>
      <c r="P13" s="13">
        <v>4</v>
      </c>
      <c r="T13" s="1">
        <v>58</v>
      </c>
      <c r="U13" s="43">
        <v>15</v>
      </c>
      <c r="W13" s="13">
        <v>-1</v>
      </c>
      <c r="X13" s="13">
        <v>-1</v>
      </c>
      <c r="AC13" s="13">
        <v>53</v>
      </c>
      <c r="AD13" s="76">
        <f t="shared" si="1"/>
        <v>18</v>
      </c>
      <c r="AK13" s="13">
        <v>2</v>
      </c>
      <c r="AO13" s="110">
        <v>84</v>
      </c>
      <c r="AP13" s="110">
        <v>3</v>
      </c>
      <c r="AQ13" s="13">
        <v>28</v>
      </c>
      <c r="AR13" s="13">
        <f t="shared" si="2"/>
        <v>286</v>
      </c>
      <c r="AS13" s="54">
        <f t="shared" si="0"/>
        <v>0.88271604938271608</v>
      </c>
      <c r="AT13" s="131" t="s">
        <v>254</v>
      </c>
      <c r="AV13" s="122">
        <v>0.18</v>
      </c>
    </row>
    <row r="14" spans="1:49">
      <c r="A14" s="3">
        <v>8</v>
      </c>
      <c r="B14" s="3" t="s">
        <v>133</v>
      </c>
      <c r="C14" s="6" t="s">
        <v>51</v>
      </c>
      <c r="D14" s="119">
        <v>2</v>
      </c>
      <c r="E14" s="12"/>
      <c r="F14" s="35">
        <v>0</v>
      </c>
      <c r="G14" s="12"/>
      <c r="H14" s="12">
        <v>5</v>
      </c>
      <c r="L14" s="36">
        <v>11</v>
      </c>
      <c r="P14" s="13">
        <v>4</v>
      </c>
      <c r="T14" s="1">
        <v>39</v>
      </c>
      <c r="U14" s="43">
        <v>3</v>
      </c>
      <c r="AC14" s="13">
        <v>33</v>
      </c>
      <c r="AD14" s="76">
        <v>7</v>
      </c>
      <c r="AH14" s="1">
        <v>-1</v>
      </c>
      <c r="AK14" s="13">
        <v>2</v>
      </c>
      <c r="AO14" s="110">
        <v>46</v>
      </c>
      <c r="AP14" s="110">
        <v>3</v>
      </c>
      <c r="AQ14" s="13">
        <v>28</v>
      </c>
      <c r="AR14" s="13">
        <f t="shared" si="2"/>
        <v>182</v>
      </c>
      <c r="AS14" s="54">
        <f t="shared" si="0"/>
        <v>0.56172839506172845</v>
      </c>
      <c r="AT14" s="131" t="s">
        <v>198</v>
      </c>
      <c r="AV14" s="122">
        <v>0</v>
      </c>
    </row>
    <row r="15" spans="1:49">
      <c r="A15" s="3">
        <v>9</v>
      </c>
      <c r="B15" s="3" t="s">
        <v>134</v>
      </c>
      <c r="C15" s="6" t="s">
        <v>52</v>
      </c>
      <c r="D15" s="119">
        <v>2</v>
      </c>
      <c r="E15" s="12"/>
      <c r="F15" s="35">
        <v>2</v>
      </c>
      <c r="G15" s="12"/>
      <c r="H15" s="12">
        <v>5</v>
      </c>
      <c r="L15" s="36">
        <v>15</v>
      </c>
      <c r="P15" s="13">
        <v>4</v>
      </c>
      <c r="T15" s="1">
        <v>65</v>
      </c>
      <c r="U15" s="43">
        <v>16</v>
      </c>
      <c r="AC15" s="13">
        <v>62</v>
      </c>
      <c r="AD15" s="76">
        <f t="shared" ref="AD15:AD44" si="3">AV15*100</f>
        <v>24</v>
      </c>
      <c r="AK15" s="13">
        <v>5</v>
      </c>
      <c r="AN15" s="110">
        <v>-1</v>
      </c>
      <c r="AO15" s="110">
        <v>90</v>
      </c>
      <c r="AP15" s="110">
        <v>3</v>
      </c>
      <c r="AQ15" s="13">
        <v>28</v>
      </c>
      <c r="AR15" s="13">
        <f t="shared" si="2"/>
        <v>320</v>
      </c>
      <c r="AS15" s="54">
        <f t="shared" si="0"/>
        <v>0.98765432098765427</v>
      </c>
      <c r="AT15" s="131" t="s">
        <v>225</v>
      </c>
      <c r="AV15" s="122">
        <v>0.24</v>
      </c>
    </row>
    <row r="16" spans="1:49">
      <c r="A16" s="3">
        <v>10</v>
      </c>
      <c r="B16" s="3" t="s">
        <v>135</v>
      </c>
      <c r="C16" s="6" t="s">
        <v>53</v>
      </c>
      <c r="D16" s="119">
        <v>2</v>
      </c>
      <c r="E16" s="12"/>
      <c r="F16" s="35">
        <v>1</v>
      </c>
      <c r="G16" s="12"/>
      <c r="H16" s="12">
        <v>4</v>
      </c>
      <c r="L16" s="36">
        <v>10</v>
      </c>
      <c r="P16" s="13">
        <v>4</v>
      </c>
      <c r="T16" s="1">
        <v>41</v>
      </c>
      <c r="U16" s="43">
        <v>12</v>
      </c>
      <c r="AA16" s="13">
        <v>-1</v>
      </c>
      <c r="AC16" s="13">
        <v>51</v>
      </c>
      <c r="AD16" s="76">
        <f t="shared" si="3"/>
        <v>13</v>
      </c>
      <c r="AK16" s="13">
        <v>2</v>
      </c>
      <c r="AN16" s="110">
        <v>-1</v>
      </c>
      <c r="AO16" s="110">
        <v>65</v>
      </c>
      <c r="AP16" s="110">
        <v>3</v>
      </c>
      <c r="AQ16" s="13">
        <v>28</v>
      </c>
      <c r="AR16" s="13">
        <f t="shared" si="2"/>
        <v>234</v>
      </c>
      <c r="AS16" s="54">
        <f t="shared" si="0"/>
        <v>0.72222222222222221</v>
      </c>
      <c r="AT16" s="131" t="s">
        <v>190</v>
      </c>
      <c r="AV16" s="122">
        <v>0.13</v>
      </c>
    </row>
    <row r="17" spans="1:48">
      <c r="A17" s="3">
        <v>11</v>
      </c>
      <c r="B17" s="3" t="s">
        <v>54</v>
      </c>
      <c r="C17" s="6" t="s">
        <v>55</v>
      </c>
      <c r="D17" s="119">
        <v>2</v>
      </c>
      <c r="E17" s="12"/>
      <c r="F17" s="35">
        <v>2</v>
      </c>
      <c r="G17" s="12"/>
      <c r="H17" s="12">
        <v>5</v>
      </c>
      <c r="L17" s="36">
        <v>13</v>
      </c>
      <c r="N17" s="13">
        <v>-1</v>
      </c>
      <c r="P17" s="13">
        <v>4</v>
      </c>
      <c r="Q17" s="1">
        <v>-1</v>
      </c>
      <c r="T17" s="1">
        <v>46</v>
      </c>
      <c r="U17" s="43">
        <v>12</v>
      </c>
      <c r="X17" s="13">
        <v>-1</v>
      </c>
      <c r="Y17" s="1">
        <v>-1</v>
      </c>
      <c r="AC17" s="13">
        <v>43</v>
      </c>
      <c r="AD17" s="76">
        <f t="shared" si="3"/>
        <v>0</v>
      </c>
      <c r="AH17" s="1">
        <v>-1</v>
      </c>
      <c r="AI17" s="13">
        <v>-1</v>
      </c>
      <c r="AK17" s="13">
        <v>2</v>
      </c>
      <c r="AN17" s="110">
        <v>-1</v>
      </c>
      <c r="AO17" s="110">
        <v>56</v>
      </c>
      <c r="AP17" s="110">
        <v>3</v>
      </c>
      <c r="AQ17" s="13">
        <v>28</v>
      </c>
      <c r="AR17" s="13">
        <f t="shared" si="2"/>
        <v>209</v>
      </c>
      <c r="AS17" s="54">
        <f t="shared" si="0"/>
        <v>0.64506172839506171</v>
      </c>
      <c r="AT17" s="131" t="s">
        <v>253</v>
      </c>
      <c r="AV17" s="122">
        <v>0</v>
      </c>
    </row>
    <row r="18" spans="1:48">
      <c r="A18" s="3">
        <v>12</v>
      </c>
      <c r="B18" s="3" t="s">
        <v>184</v>
      </c>
      <c r="C18" s="6" t="s">
        <v>56</v>
      </c>
      <c r="D18" s="119">
        <v>2</v>
      </c>
      <c r="E18" s="12"/>
      <c r="F18" s="35">
        <v>2</v>
      </c>
      <c r="G18" s="12"/>
      <c r="H18" s="12">
        <v>5</v>
      </c>
      <c r="I18" s="1">
        <v>-1</v>
      </c>
      <c r="K18" s="1">
        <v>-1</v>
      </c>
      <c r="L18" s="36">
        <v>0</v>
      </c>
      <c r="M18" s="13">
        <v>-1</v>
      </c>
      <c r="N18" s="13">
        <v>-1</v>
      </c>
      <c r="O18" s="13">
        <v>-1</v>
      </c>
      <c r="P18" s="13">
        <v>0</v>
      </c>
      <c r="Q18" s="1">
        <v>-1</v>
      </c>
      <c r="T18" s="1">
        <v>30</v>
      </c>
      <c r="U18" s="43">
        <v>4</v>
      </c>
      <c r="Y18" s="1">
        <v>-1</v>
      </c>
      <c r="AC18" s="13">
        <v>37</v>
      </c>
      <c r="AD18" s="76">
        <f t="shared" si="3"/>
        <v>7.0000000000000009</v>
      </c>
      <c r="AG18" s="1">
        <v>-1</v>
      </c>
      <c r="AI18" s="13">
        <v>-1</v>
      </c>
      <c r="AK18" s="13">
        <v>3</v>
      </c>
      <c r="AO18" s="110">
        <v>70</v>
      </c>
      <c r="AP18" s="110">
        <v>3</v>
      </c>
      <c r="AQ18" s="13">
        <v>28</v>
      </c>
      <c r="AR18" s="13">
        <f t="shared" si="2"/>
        <v>182</v>
      </c>
      <c r="AS18" s="54">
        <f t="shared" si="0"/>
        <v>0.56172839506172845</v>
      </c>
      <c r="AT18" s="131" t="s">
        <v>198</v>
      </c>
      <c r="AV18" s="122">
        <v>7.0000000000000007E-2</v>
      </c>
    </row>
    <row r="19" spans="1:48">
      <c r="A19" s="3">
        <v>13</v>
      </c>
      <c r="B19" s="3" t="s">
        <v>183</v>
      </c>
      <c r="C19" s="6" t="s">
        <v>57</v>
      </c>
      <c r="D19" s="119">
        <v>2</v>
      </c>
      <c r="E19" s="12"/>
      <c r="F19" s="35">
        <v>1</v>
      </c>
      <c r="G19" s="12">
        <v>-1</v>
      </c>
      <c r="H19" s="12">
        <v>5</v>
      </c>
      <c r="L19" s="36">
        <v>13</v>
      </c>
      <c r="P19" s="13">
        <v>3</v>
      </c>
      <c r="Q19" s="1">
        <v>-1</v>
      </c>
      <c r="T19" s="1">
        <v>66</v>
      </c>
      <c r="U19" s="43">
        <v>2</v>
      </c>
      <c r="W19" s="13">
        <v>-1</v>
      </c>
      <c r="AC19" s="13">
        <v>54</v>
      </c>
      <c r="AD19" s="76">
        <f t="shared" si="3"/>
        <v>12</v>
      </c>
      <c r="AK19" s="13">
        <v>1</v>
      </c>
      <c r="AN19" s="110">
        <v>-1</v>
      </c>
      <c r="AO19" s="110">
        <v>79</v>
      </c>
      <c r="AP19" s="110">
        <v>3</v>
      </c>
      <c r="AQ19" s="13">
        <v>28</v>
      </c>
      <c r="AR19" s="13">
        <f t="shared" si="2"/>
        <v>265</v>
      </c>
      <c r="AS19" s="54">
        <f t="shared" si="0"/>
        <v>0.8179012345679012</v>
      </c>
      <c r="AT19" s="131" t="s">
        <v>192</v>
      </c>
      <c r="AV19" s="122">
        <v>0.12</v>
      </c>
    </row>
    <row r="20" spans="1:48">
      <c r="A20" s="3">
        <v>14</v>
      </c>
      <c r="B20" s="3" t="s">
        <v>182</v>
      </c>
      <c r="C20" s="6" t="s">
        <v>58</v>
      </c>
      <c r="D20" s="119">
        <v>2</v>
      </c>
      <c r="E20" s="12"/>
      <c r="F20" s="35">
        <v>1</v>
      </c>
      <c r="G20" s="12"/>
      <c r="H20" s="12">
        <v>4</v>
      </c>
      <c r="L20" s="36">
        <v>17</v>
      </c>
      <c r="P20" s="13">
        <v>4</v>
      </c>
      <c r="Q20" s="1">
        <v>-1</v>
      </c>
      <c r="S20" s="43">
        <v>-1</v>
      </c>
      <c r="T20" s="1">
        <v>63</v>
      </c>
      <c r="U20" s="43">
        <v>12</v>
      </c>
      <c r="AC20" s="13">
        <v>67</v>
      </c>
      <c r="AD20" s="76">
        <f t="shared" si="3"/>
        <v>20</v>
      </c>
      <c r="AK20" s="13">
        <v>5</v>
      </c>
      <c r="AO20" s="110">
        <v>80</v>
      </c>
      <c r="AP20" s="110">
        <v>3</v>
      </c>
      <c r="AQ20" s="13">
        <v>28</v>
      </c>
      <c r="AR20" s="13">
        <f t="shared" si="2"/>
        <v>304</v>
      </c>
      <c r="AS20" s="54">
        <f t="shared" si="0"/>
        <v>0.93827160493827155</v>
      </c>
      <c r="AT20" s="131" t="s">
        <v>225</v>
      </c>
      <c r="AV20" s="122">
        <v>0.2</v>
      </c>
    </row>
    <row r="21" spans="1:48">
      <c r="A21" s="3">
        <v>15</v>
      </c>
      <c r="B21" s="3" t="s">
        <v>59</v>
      </c>
      <c r="C21" s="6" t="s">
        <v>60</v>
      </c>
      <c r="D21" s="119">
        <v>2</v>
      </c>
      <c r="E21" s="12"/>
      <c r="F21" s="35">
        <v>1</v>
      </c>
      <c r="G21" s="12"/>
      <c r="H21" s="12">
        <v>5</v>
      </c>
      <c r="L21" s="36">
        <v>17</v>
      </c>
      <c r="P21" s="13">
        <v>4</v>
      </c>
      <c r="T21" s="1">
        <v>43</v>
      </c>
      <c r="U21" s="43">
        <v>9</v>
      </c>
      <c r="X21" s="13">
        <v>-1</v>
      </c>
      <c r="AC21" s="13">
        <v>53</v>
      </c>
      <c r="AD21" s="76">
        <f t="shared" si="3"/>
        <v>21</v>
      </c>
      <c r="AK21" s="13">
        <v>5</v>
      </c>
      <c r="AO21" s="110">
        <v>74</v>
      </c>
      <c r="AP21" s="110">
        <v>3</v>
      </c>
      <c r="AQ21" s="13">
        <v>28</v>
      </c>
      <c r="AR21" s="13">
        <f t="shared" si="2"/>
        <v>264</v>
      </c>
      <c r="AS21" s="54">
        <f t="shared" si="0"/>
        <v>0.81481481481481477</v>
      </c>
      <c r="AT21" s="131" t="s">
        <v>192</v>
      </c>
      <c r="AV21" s="122">
        <v>0.21</v>
      </c>
    </row>
    <row r="22" spans="1:48">
      <c r="A22" s="3">
        <v>16</v>
      </c>
      <c r="B22" s="3" t="s">
        <v>181</v>
      </c>
      <c r="C22" s="6" t="s">
        <v>61</v>
      </c>
      <c r="D22" s="119">
        <v>2</v>
      </c>
      <c r="E22" s="12"/>
      <c r="F22" s="35">
        <v>2</v>
      </c>
      <c r="G22" s="12"/>
      <c r="H22" s="12">
        <v>5</v>
      </c>
      <c r="L22" s="36">
        <v>16</v>
      </c>
      <c r="M22" s="13">
        <v>-1</v>
      </c>
      <c r="O22" s="13">
        <v>-1</v>
      </c>
      <c r="P22" s="13">
        <v>0</v>
      </c>
      <c r="T22" s="1">
        <v>43</v>
      </c>
      <c r="U22" s="43">
        <v>7</v>
      </c>
      <c r="AA22" s="13">
        <v>-1</v>
      </c>
      <c r="AC22" s="13">
        <v>45</v>
      </c>
      <c r="AD22" s="76">
        <f t="shared" si="3"/>
        <v>25</v>
      </c>
      <c r="AK22" s="13">
        <v>4</v>
      </c>
      <c r="AO22" s="110">
        <v>72</v>
      </c>
      <c r="AP22" s="110">
        <v>3</v>
      </c>
      <c r="AQ22" s="13">
        <v>28</v>
      </c>
      <c r="AR22" s="13">
        <f t="shared" si="2"/>
        <v>249</v>
      </c>
      <c r="AS22" s="54">
        <f t="shared" si="0"/>
        <v>0.76851851851851849</v>
      </c>
      <c r="AT22" s="131" t="s">
        <v>256</v>
      </c>
      <c r="AV22" s="122">
        <v>0.25</v>
      </c>
    </row>
    <row r="23" spans="1:48">
      <c r="A23" s="3">
        <v>17</v>
      </c>
      <c r="B23" s="3" t="s">
        <v>180</v>
      </c>
      <c r="C23" s="6" t="s">
        <v>62</v>
      </c>
      <c r="D23" s="119">
        <v>2</v>
      </c>
      <c r="E23" s="12"/>
      <c r="F23" s="35">
        <v>1</v>
      </c>
      <c r="G23" s="12"/>
      <c r="H23" s="12">
        <v>5</v>
      </c>
      <c r="L23" s="36">
        <v>11</v>
      </c>
      <c r="P23" s="13">
        <v>4</v>
      </c>
      <c r="T23" s="1">
        <v>53</v>
      </c>
      <c r="U23" s="43">
        <v>16</v>
      </c>
      <c r="AC23" s="13">
        <v>51</v>
      </c>
      <c r="AD23" s="76">
        <f t="shared" si="3"/>
        <v>22</v>
      </c>
      <c r="AK23" s="13">
        <v>2</v>
      </c>
      <c r="AO23" s="110">
        <v>77</v>
      </c>
      <c r="AP23" s="110">
        <v>3</v>
      </c>
      <c r="AQ23" s="13">
        <v>28</v>
      </c>
      <c r="AR23" s="13">
        <f t="shared" si="2"/>
        <v>275</v>
      </c>
      <c r="AS23" s="54">
        <f t="shared" si="0"/>
        <v>0.84876543209876543</v>
      </c>
      <c r="AT23" s="131" t="s">
        <v>252</v>
      </c>
      <c r="AV23" s="122">
        <v>0.22</v>
      </c>
    </row>
    <row r="24" spans="1:48">
      <c r="A24" s="3">
        <v>18</v>
      </c>
      <c r="B24" s="3" t="s">
        <v>136</v>
      </c>
      <c r="C24" s="6" t="s">
        <v>63</v>
      </c>
      <c r="D24" s="119">
        <v>2</v>
      </c>
      <c r="E24" s="12"/>
      <c r="F24" s="35">
        <v>1</v>
      </c>
      <c r="G24" s="12"/>
      <c r="H24" s="12">
        <v>5</v>
      </c>
      <c r="L24" s="36">
        <v>10</v>
      </c>
      <c r="M24" s="13">
        <v>-1</v>
      </c>
      <c r="P24" s="13">
        <v>4</v>
      </c>
      <c r="T24" s="1">
        <v>47</v>
      </c>
      <c r="U24" s="43">
        <v>0</v>
      </c>
      <c r="AC24" s="13">
        <v>55</v>
      </c>
      <c r="AD24" s="76">
        <f t="shared" si="3"/>
        <v>19</v>
      </c>
      <c r="AK24" s="13">
        <v>5</v>
      </c>
      <c r="AO24" s="110">
        <v>82</v>
      </c>
      <c r="AP24" s="110">
        <v>3</v>
      </c>
      <c r="AQ24" s="13">
        <v>28</v>
      </c>
      <c r="AR24" s="13">
        <f t="shared" si="2"/>
        <v>260</v>
      </c>
      <c r="AS24" s="54">
        <f t="shared" si="0"/>
        <v>0.80246913580246915</v>
      </c>
      <c r="AT24" s="131" t="s">
        <v>192</v>
      </c>
      <c r="AV24" s="122">
        <v>0.19</v>
      </c>
    </row>
    <row r="25" spans="1:48">
      <c r="A25" s="3">
        <v>19</v>
      </c>
      <c r="B25" s="3" t="s">
        <v>179</v>
      </c>
      <c r="C25" s="6" t="s">
        <v>64</v>
      </c>
      <c r="D25" s="119">
        <v>2</v>
      </c>
      <c r="E25" s="12"/>
      <c r="F25" s="35">
        <v>1</v>
      </c>
      <c r="G25" s="12"/>
      <c r="H25" s="12">
        <v>3</v>
      </c>
      <c r="L25" s="36">
        <v>16</v>
      </c>
      <c r="P25" s="13">
        <v>4</v>
      </c>
      <c r="T25" s="1">
        <v>51</v>
      </c>
      <c r="U25" s="43">
        <v>6</v>
      </c>
      <c r="AC25" s="13">
        <v>0</v>
      </c>
      <c r="AD25" s="76">
        <f t="shared" si="3"/>
        <v>0</v>
      </c>
      <c r="AG25" s="1">
        <v>-1</v>
      </c>
      <c r="AH25" s="1">
        <v>-1</v>
      </c>
      <c r="AI25" s="13">
        <v>-1</v>
      </c>
      <c r="AK25" s="13">
        <v>0</v>
      </c>
      <c r="AL25" s="110">
        <v>-1</v>
      </c>
      <c r="AN25" s="110">
        <v>-1</v>
      </c>
      <c r="AO25" s="110">
        <v>0</v>
      </c>
      <c r="AP25" s="110">
        <v>3</v>
      </c>
      <c r="AQ25" s="13">
        <v>28</v>
      </c>
      <c r="AR25" s="13">
        <f t="shared" si="2"/>
        <v>109</v>
      </c>
      <c r="AS25" s="54">
        <f t="shared" si="0"/>
        <v>0.33641975308641975</v>
      </c>
      <c r="AT25" s="131" t="s">
        <v>203</v>
      </c>
      <c r="AU25" s="130">
        <v>41936</v>
      </c>
      <c r="AV25" s="122">
        <v>0</v>
      </c>
    </row>
    <row r="26" spans="1:48">
      <c r="A26" s="3">
        <v>20</v>
      </c>
      <c r="B26" s="3" t="s">
        <v>247</v>
      </c>
      <c r="C26" s="6" t="s">
        <v>65</v>
      </c>
      <c r="D26" s="119">
        <v>2</v>
      </c>
      <c r="E26" s="12"/>
      <c r="F26" s="35">
        <v>2</v>
      </c>
      <c r="G26" s="12"/>
      <c r="H26" s="12">
        <v>5</v>
      </c>
      <c r="L26" s="36">
        <v>16</v>
      </c>
      <c r="P26" s="13">
        <v>4</v>
      </c>
      <c r="T26" s="1">
        <v>63</v>
      </c>
      <c r="U26" s="43">
        <v>18</v>
      </c>
      <c r="AC26" s="13">
        <v>66</v>
      </c>
      <c r="AD26" s="76">
        <f t="shared" si="3"/>
        <v>25</v>
      </c>
      <c r="AK26" s="13">
        <v>5</v>
      </c>
      <c r="AO26" s="110">
        <v>87</v>
      </c>
      <c r="AP26" s="110">
        <v>3</v>
      </c>
      <c r="AQ26" s="13">
        <v>28</v>
      </c>
      <c r="AR26" s="13">
        <f t="shared" si="2"/>
        <v>324</v>
      </c>
      <c r="AS26" s="54">
        <f t="shared" si="0"/>
        <v>1</v>
      </c>
      <c r="AT26" s="131" t="s">
        <v>225</v>
      </c>
      <c r="AV26" s="122">
        <v>0.25</v>
      </c>
    </row>
    <row r="27" spans="1:48">
      <c r="A27" s="3">
        <v>21</v>
      </c>
      <c r="B27" s="3" t="s">
        <v>178</v>
      </c>
      <c r="C27" s="6" t="s">
        <v>66</v>
      </c>
      <c r="D27" s="119">
        <v>2</v>
      </c>
      <c r="E27" s="12"/>
      <c r="F27" s="35">
        <v>1</v>
      </c>
      <c r="G27" s="12"/>
      <c r="H27" s="12">
        <v>3</v>
      </c>
      <c r="L27" s="36">
        <v>15</v>
      </c>
      <c r="P27" s="13">
        <v>4</v>
      </c>
      <c r="T27" s="1">
        <v>35</v>
      </c>
      <c r="U27" s="43">
        <v>14</v>
      </c>
      <c r="AC27" s="13">
        <v>0</v>
      </c>
      <c r="AD27" s="76">
        <f t="shared" si="3"/>
        <v>0</v>
      </c>
      <c r="AH27" s="1">
        <v>-1</v>
      </c>
      <c r="AI27" s="13">
        <v>-1</v>
      </c>
      <c r="AK27" s="13">
        <v>0</v>
      </c>
      <c r="AL27" s="110">
        <v>-1</v>
      </c>
      <c r="AN27" s="110">
        <v>-1</v>
      </c>
      <c r="AO27" s="110">
        <v>0</v>
      </c>
      <c r="AP27" s="110">
        <v>3</v>
      </c>
      <c r="AQ27" s="13">
        <v>28</v>
      </c>
      <c r="AR27" s="13">
        <f t="shared" si="2"/>
        <v>101</v>
      </c>
      <c r="AS27" s="54">
        <f t="shared" si="0"/>
        <v>0.31172839506172839</v>
      </c>
      <c r="AT27" s="131" t="s">
        <v>203</v>
      </c>
      <c r="AU27" s="130">
        <v>41950</v>
      </c>
      <c r="AV27" s="122">
        <v>0</v>
      </c>
    </row>
    <row r="28" spans="1:48">
      <c r="A28" s="3">
        <v>22</v>
      </c>
      <c r="B28" s="3" t="s">
        <v>177</v>
      </c>
      <c r="C28" s="6" t="s">
        <v>67</v>
      </c>
      <c r="D28" s="119">
        <v>2</v>
      </c>
      <c r="E28" s="12"/>
      <c r="F28" s="35">
        <v>2</v>
      </c>
      <c r="G28" s="12"/>
      <c r="H28" s="12">
        <v>3</v>
      </c>
      <c r="L28" s="36">
        <v>15</v>
      </c>
      <c r="P28" s="13">
        <v>4</v>
      </c>
      <c r="T28" s="1">
        <v>34</v>
      </c>
      <c r="U28" s="43">
        <v>13</v>
      </c>
      <c r="X28" s="13">
        <v>-1</v>
      </c>
      <c r="AC28" s="13">
        <v>45</v>
      </c>
      <c r="AD28" s="76">
        <f t="shared" si="3"/>
        <v>11</v>
      </c>
      <c r="AI28" s="13">
        <v>-1</v>
      </c>
      <c r="AK28" s="13">
        <v>4</v>
      </c>
      <c r="AL28" s="110">
        <v>-1</v>
      </c>
      <c r="AO28" s="110">
        <v>53</v>
      </c>
      <c r="AP28" s="110">
        <v>3</v>
      </c>
      <c r="AQ28" s="13">
        <v>28</v>
      </c>
      <c r="AR28" s="13">
        <f t="shared" si="2"/>
        <v>214</v>
      </c>
      <c r="AS28" s="54">
        <f t="shared" si="0"/>
        <v>0.66049382716049387</v>
      </c>
      <c r="AT28" s="131" t="s">
        <v>190</v>
      </c>
      <c r="AV28" s="122">
        <v>0.11</v>
      </c>
    </row>
    <row r="29" spans="1:48">
      <c r="A29" s="3"/>
      <c r="B29" s="3" t="s">
        <v>244</v>
      </c>
      <c r="C29" s="6"/>
      <c r="D29" s="119">
        <v>2</v>
      </c>
      <c r="E29" s="12"/>
      <c r="F29" s="36">
        <v>1</v>
      </c>
      <c r="G29" s="12"/>
      <c r="H29" s="12">
        <v>5</v>
      </c>
      <c r="I29" s="36"/>
      <c r="J29" s="36"/>
      <c r="K29" s="36"/>
      <c r="L29" s="36">
        <v>9</v>
      </c>
      <c r="P29" s="13">
        <v>4</v>
      </c>
      <c r="Q29" s="36">
        <v>-1</v>
      </c>
      <c r="R29" s="36"/>
      <c r="T29" s="36">
        <v>43</v>
      </c>
      <c r="U29" s="43">
        <v>12</v>
      </c>
      <c r="Y29" s="36"/>
      <c r="Z29" s="36"/>
      <c r="AC29" s="13">
        <v>55</v>
      </c>
      <c r="AD29" s="76">
        <f t="shared" si="3"/>
        <v>18</v>
      </c>
      <c r="AF29" s="36"/>
      <c r="AG29" s="36"/>
      <c r="AH29" s="36"/>
      <c r="AK29" s="13">
        <v>2</v>
      </c>
      <c r="AO29" s="110">
        <v>62</v>
      </c>
      <c r="AP29" s="110">
        <v>3</v>
      </c>
      <c r="AQ29" s="13">
        <v>28</v>
      </c>
      <c r="AR29" s="13">
        <f t="shared" si="2"/>
        <v>243</v>
      </c>
      <c r="AS29" s="54">
        <f t="shared" si="0"/>
        <v>0.75</v>
      </c>
      <c r="AT29" s="131" t="s">
        <v>349</v>
      </c>
      <c r="AV29" s="122">
        <v>0.18</v>
      </c>
    </row>
    <row r="30" spans="1:48">
      <c r="A30" s="3">
        <v>23</v>
      </c>
      <c r="B30" s="3" t="s">
        <v>207</v>
      </c>
      <c r="C30" s="6" t="s">
        <v>208</v>
      </c>
      <c r="D30" s="119">
        <v>2</v>
      </c>
      <c r="E30" s="12"/>
      <c r="F30" s="35">
        <v>2</v>
      </c>
      <c r="G30" s="12"/>
      <c r="H30" s="12">
        <v>4</v>
      </c>
      <c r="L30" s="36">
        <v>9</v>
      </c>
      <c r="P30" s="13">
        <v>4</v>
      </c>
      <c r="T30" s="1">
        <v>51</v>
      </c>
      <c r="U30" s="43">
        <v>11</v>
      </c>
      <c r="AC30" s="13">
        <v>52</v>
      </c>
      <c r="AD30" s="76">
        <f t="shared" si="3"/>
        <v>25</v>
      </c>
      <c r="AK30" s="13">
        <v>5</v>
      </c>
      <c r="AO30" s="110">
        <v>82</v>
      </c>
      <c r="AP30" s="110">
        <v>3</v>
      </c>
      <c r="AQ30" s="13">
        <v>28</v>
      </c>
      <c r="AR30" s="13">
        <f t="shared" si="2"/>
        <v>278</v>
      </c>
      <c r="AS30" s="54">
        <f t="shared" si="0"/>
        <v>0.85802469135802473</v>
      </c>
      <c r="AT30" s="131" t="s">
        <v>252</v>
      </c>
      <c r="AV30" s="122">
        <v>0.25</v>
      </c>
    </row>
    <row r="31" spans="1:48">
      <c r="A31" s="3">
        <v>24</v>
      </c>
      <c r="B31" s="3" t="s">
        <v>137</v>
      </c>
      <c r="C31" s="6" t="s">
        <v>68</v>
      </c>
      <c r="D31" s="119">
        <v>2</v>
      </c>
      <c r="E31" s="12"/>
      <c r="F31" s="35">
        <v>2</v>
      </c>
      <c r="G31" s="12"/>
      <c r="H31" s="12">
        <v>4</v>
      </c>
      <c r="L31" s="36">
        <v>13</v>
      </c>
      <c r="P31" s="13">
        <v>4</v>
      </c>
      <c r="T31" s="1">
        <v>54</v>
      </c>
      <c r="U31" s="43">
        <v>12</v>
      </c>
      <c r="X31" s="13">
        <v>-1</v>
      </c>
      <c r="AC31" s="13">
        <v>58</v>
      </c>
      <c r="AD31" s="76">
        <f t="shared" si="3"/>
        <v>19</v>
      </c>
      <c r="AH31" s="1">
        <v>-1</v>
      </c>
      <c r="AK31" s="13">
        <v>2</v>
      </c>
      <c r="AN31" s="110">
        <v>-1</v>
      </c>
      <c r="AO31" s="110">
        <v>89</v>
      </c>
      <c r="AP31" s="110">
        <v>3</v>
      </c>
      <c r="AQ31" s="13">
        <v>28</v>
      </c>
      <c r="AR31" s="13">
        <f t="shared" si="2"/>
        <v>287</v>
      </c>
      <c r="AS31" s="54">
        <f t="shared" si="0"/>
        <v>0.88580246913580252</v>
      </c>
      <c r="AT31" s="131" t="s">
        <v>252</v>
      </c>
      <c r="AV31" s="122">
        <v>0.19</v>
      </c>
    </row>
    <row r="32" spans="1:48">
      <c r="A32" s="3">
        <v>25</v>
      </c>
      <c r="B32" s="3" t="s">
        <v>259</v>
      </c>
      <c r="C32" s="6" t="s">
        <v>69</v>
      </c>
      <c r="D32" s="119">
        <v>2</v>
      </c>
      <c r="E32" s="12"/>
      <c r="F32" s="35">
        <v>1</v>
      </c>
      <c r="G32" s="12"/>
      <c r="H32" s="12">
        <v>5</v>
      </c>
      <c r="L32" s="36">
        <v>15</v>
      </c>
      <c r="N32" s="13">
        <v>-1</v>
      </c>
      <c r="P32" s="13">
        <v>4</v>
      </c>
      <c r="T32" s="1">
        <v>40</v>
      </c>
      <c r="U32" s="43">
        <v>2</v>
      </c>
      <c r="W32" s="13">
        <v>-1</v>
      </c>
      <c r="AA32" s="13">
        <v>-1</v>
      </c>
      <c r="AC32" s="13">
        <v>25</v>
      </c>
      <c r="AD32" s="76">
        <f t="shared" si="3"/>
        <v>0</v>
      </c>
      <c r="AH32" s="1">
        <v>-1</v>
      </c>
      <c r="AI32" s="13">
        <v>-1</v>
      </c>
      <c r="AK32" s="13">
        <v>0</v>
      </c>
      <c r="AL32" s="110">
        <v>-1</v>
      </c>
      <c r="AN32" s="110">
        <v>-1</v>
      </c>
      <c r="AO32" s="110">
        <v>0</v>
      </c>
      <c r="AP32" s="110">
        <v>3</v>
      </c>
      <c r="AQ32" s="13">
        <v>28</v>
      </c>
      <c r="AR32" s="13">
        <f t="shared" si="2"/>
        <v>118</v>
      </c>
      <c r="AS32" s="54">
        <f t="shared" si="0"/>
        <v>0.36419753086419754</v>
      </c>
      <c r="AT32" s="131" t="s">
        <v>203</v>
      </c>
      <c r="AU32" s="130">
        <v>41960</v>
      </c>
      <c r="AV32" s="122">
        <v>0</v>
      </c>
    </row>
    <row r="33" spans="1:48">
      <c r="A33" s="3">
        <v>26</v>
      </c>
      <c r="B33" s="3" t="s">
        <v>141</v>
      </c>
      <c r="C33" s="6" t="s">
        <v>70</v>
      </c>
      <c r="D33" s="119">
        <v>2</v>
      </c>
      <c r="E33" s="12"/>
      <c r="F33" s="35">
        <v>2</v>
      </c>
      <c r="G33" s="12"/>
      <c r="H33" s="12">
        <v>4</v>
      </c>
      <c r="L33" s="36">
        <v>17</v>
      </c>
      <c r="P33" s="13">
        <v>4</v>
      </c>
      <c r="R33" s="1">
        <v>-1</v>
      </c>
      <c r="T33" s="1">
        <v>57</v>
      </c>
      <c r="U33" s="43">
        <v>14</v>
      </c>
      <c r="W33" s="13">
        <v>-1</v>
      </c>
      <c r="Y33" s="1">
        <v>-1</v>
      </c>
      <c r="AC33" s="13">
        <v>67</v>
      </c>
      <c r="AD33" s="76">
        <f t="shared" si="3"/>
        <v>24</v>
      </c>
      <c r="AG33" s="1">
        <v>-1</v>
      </c>
      <c r="AK33" s="13">
        <v>3</v>
      </c>
      <c r="AL33" s="110">
        <v>-1</v>
      </c>
      <c r="AN33" s="110">
        <v>-1</v>
      </c>
      <c r="AO33" s="110">
        <v>75</v>
      </c>
      <c r="AP33" s="110">
        <v>3</v>
      </c>
      <c r="AQ33" s="13">
        <v>28</v>
      </c>
      <c r="AR33" s="13">
        <f t="shared" si="2"/>
        <v>294</v>
      </c>
      <c r="AS33" s="54">
        <f t="shared" si="0"/>
        <v>0.90740740740740744</v>
      </c>
      <c r="AT33" s="131" t="s">
        <v>225</v>
      </c>
      <c r="AV33" s="122">
        <v>0.24</v>
      </c>
    </row>
    <row r="34" spans="1:48">
      <c r="A34" s="3">
        <v>27</v>
      </c>
      <c r="B34" s="3" t="s">
        <v>175</v>
      </c>
      <c r="C34" s="6" t="s">
        <v>264</v>
      </c>
      <c r="D34" s="119">
        <v>2</v>
      </c>
      <c r="E34" s="12"/>
      <c r="F34" s="35">
        <v>1</v>
      </c>
      <c r="G34" s="12"/>
      <c r="H34" s="12">
        <v>5</v>
      </c>
      <c r="J34" s="1">
        <v>-1</v>
      </c>
      <c r="L34" s="36">
        <v>17</v>
      </c>
      <c r="P34" s="13">
        <v>4</v>
      </c>
      <c r="T34" s="1">
        <v>51</v>
      </c>
      <c r="U34" s="43">
        <v>15</v>
      </c>
      <c r="AA34" s="13">
        <v>-1</v>
      </c>
      <c r="AC34" s="13">
        <v>55</v>
      </c>
      <c r="AD34" s="76">
        <f t="shared" si="3"/>
        <v>24</v>
      </c>
      <c r="AK34" s="13">
        <v>5</v>
      </c>
      <c r="AL34" s="110">
        <v>-1</v>
      </c>
      <c r="AN34" s="110">
        <v>-1</v>
      </c>
      <c r="AO34" s="110">
        <v>78</v>
      </c>
      <c r="AP34" s="110">
        <v>3</v>
      </c>
      <c r="AQ34" s="13">
        <v>28</v>
      </c>
      <c r="AR34" s="13">
        <f t="shared" si="2"/>
        <v>284</v>
      </c>
      <c r="AS34" s="54">
        <f t="shared" si="0"/>
        <v>0.87654320987654322</v>
      </c>
      <c r="AT34" s="131" t="s">
        <v>252</v>
      </c>
      <c r="AV34" s="122">
        <v>0.24</v>
      </c>
    </row>
    <row r="35" spans="1:48">
      <c r="A35" s="3">
        <v>28</v>
      </c>
      <c r="B35" s="3" t="s">
        <v>176</v>
      </c>
      <c r="C35" s="6" t="s">
        <v>265</v>
      </c>
      <c r="D35" s="119">
        <v>2</v>
      </c>
      <c r="E35" s="12"/>
      <c r="F35" s="35">
        <v>2</v>
      </c>
      <c r="G35" s="12"/>
      <c r="H35" s="12">
        <v>5</v>
      </c>
      <c r="L35" s="36">
        <v>15</v>
      </c>
      <c r="P35" s="13">
        <v>4</v>
      </c>
      <c r="T35" s="1">
        <v>43</v>
      </c>
      <c r="U35" s="43">
        <v>5</v>
      </c>
      <c r="AC35" s="13">
        <v>40</v>
      </c>
      <c r="AD35" s="76">
        <f t="shared" si="3"/>
        <v>11</v>
      </c>
      <c r="AK35" s="13">
        <v>2</v>
      </c>
      <c r="AO35" s="110">
        <v>50</v>
      </c>
      <c r="AP35" s="110">
        <v>3</v>
      </c>
      <c r="AQ35" s="13">
        <v>28</v>
      </c>
      <c r="AR35" s="13">
        <f t="shared" si="2"/>
        <v>210</v>
      </c>
      <c r="AS35" s="54">
        <f t="shared" si="0"/>
        <v>0.64814814814814814</v>
      </c>
      <c r="AT35" s="131" t="s">
        <v>190</v>
      </c>
      <c r="AV35" s="122">
        <v>0.11</v>
      </c>
    </row>
    <row r="36" spans="1:48">
      <c r="A36" s="3">
        <v>29</v>
      </c>
      <c r="B36" s="3" t="s">
        <v>245</v>
      </c>
      <c r="C36" s="6" t="s">
        <v>266</v>
      </c>
      <c r="D36" s="119">
        <v>2</v>
      </c>
      <c r="E36" s="12"/>
      <c r="F36" s="35">
        <v>2</v>
      </c>
      <c r="G36" s="12"/>
      <c r="H36" s="12">
        <v>5</v>
      </c>
      <c r="L36" s="36">
        <v>14</v>
      </c>
      <c r="P36" s="13">
        <v>4</v>
      </c>
      <c r="T36" s="1">
        <v>56</v>
      </c>
      <c r="U36" s="43">
        <v>12</v>
      </c>
      <c r="AC36" s="13">
        <v>58</v>
      </c>
      <c r="AD36" s="76">
        <f t="shared" si="3"/>
        <v>17</v>
      </c>
      <c r="AK36" s="13">
        <v>3</v>
      </c>
      <c r="AL36" s="110">
        <v>-1</v>
      </c>
      <c r="AN36" s="110">
        <v>-1</v>
      </c>
      <c r="AO36" s="110">
        <v>65</v>
      </c>
      <c r="AP36" s="110">
        <v>3</v>
      </c>
      <c r="AQ36" s="13">
        <v>28</v>
      </c>
      <c r="AR36" s="13">
        <f t="shared" si="2"/>
        <v>267</v>
      </c>
      <c r="AS36" s="54">
        <f t="shared" si="0"/>
        <v>0.82407407407407407</v>
      </c>
      <c r="AT36" s="131" t="s">
        <v>192</v>
      </c>
      <c r="AV36" s="122">
        <v>0.17</v>
      </c>
    </row>
    <row r="37" spans="1:48">
      <c r="A37" s="3">
        <v>30</v>
      </c>
      <c r="B37" s="3" t="s">
        <v>139</v>
      </c>
      <c r="C37" s="6" t="s">
        <v>1</v>
      </c>
      <c r="D37" s="119">
        <v>2</v>
      </c>
      <c r="E37" s="12"/>
      <c r="F37" s="35">
        <v>0</v>
      </c>
      <c r="G37" s="12"/>
      <c r="H37" s="12">
        <v>5</v>
      </c>
      <c r="L37" s="36">
        <v>7</v>
      </c>
      <c r="N37" s="13">
        <v>-1</v>
      </c>
      <c r="P37" s="13">
        <v>4</v>
      </c>
      <c r="T37" s="1">
        <v>39</v>
      </c>
      <c r="U37" s="43">
        <v>6</v>
      </c>
      <c r="X37" s="13">
        <v>-1</v>
      </c>
      <c r="AA37" s="13">
        <v>-1</v>
      </c>
      <c r="AC37" s="13">
        <v>22</v>
      </c>
      <c r="AD37" s="76">
        <f t="shared" si="3"/>
        <v>6</v>
      </c>
      <c r="AK37" s="13">
        <v>2</v>
      </c>
      <c r="AN37" s="110">
        <v>-1</v>
      </c>
      <c r="AO37" s="110">
        <v>47</v>
      </c>
      <c r="AP37" s="110">
        <v>3</v>
      </c>
      <c r="AQ37" s="13">
        <v>28</v>
      </c>
      <c r="AR37" s="13">
        <f t="shared" si="2"/>
        <v>167</v>
      </c>
      <c r="AS37" s="54">
        <f t="shared" si="0"/>
        <v>0.51543209876543206</v>
      </c>
      <c r="AT37" s="131" t="s">
        <v>198</v>
      </c>
      <c r="AV37" s="122">
        <v>0.06</v>
      </c>
    </row>
    <row r="38" spans="1:48">
      <c r="A38" s="3">
        <v>31</v>
      </c>
      <c r="B38" s="3" t="s">
        <v>140</v>
      </c>
      <c r="C38" s="6" t="s">
        <v>267</v>
      </c>
      <c r="D38" s="119">
        <v>2</v>
      </c>
      <c r="E38" s="12">
        <v>-1</v>
      </c>
      <c r="F38" s="35">
        <v>0</v>
      </c>
      <c r="G38" s="12"/>
      <c r="H38" s="12">
        <v>5</v>
      </c>
      <c r="J38" s="1">
        <v>-1</v>
      </c>
      <c r="L38" s="36">
        <v>16</v>
      </c>
      <c r="P38" s="13">
        <v>4</v>
      </c>
      <c r="R38" s="1">
        <v>-1</v>
      </c>
      <c r="T38" s="1">
        <v>52</v>
      </c>
      <c r="U38" s="43">
        <v>15</v>
      </c>
      <c r="AC38" s="13">
        <v>48</v>
      </c>
      <c r="AD38" s="76">
        <f t="shared" si="3"/>
        <v>0</v>
      </c>
      <c r="AK38" s="13">
        <v>0</v>
      </c>
      <c r="AO38" s="110">
        <v>63</v>
      </c>
      <c r="AP38" s="110">
        <v>3</v>
      </c>
      <c r="AQ38" s="13">
        <v>28</v>
      </c>
      <c r="AR38" s="13">
        <f t="shared" si="2"/>
        <v>233</v>
      </c>
      <c r="AS38" s="54">
        <f t="shared" si="0"/>
        <v>0.71913580246913578</v>
      </c>
      <c r="AT38" s="131" t="s">
        <v>190</v>
      </c>
      <c r="AV38" s="122">
        <v>0</v>
      </c>
    </row>
    <row r="39" spans="1:48">
      <c r="A39" s="3">
        <v>33</v>
      </c>
      <c r="B39" s="3" t="s">
        <v>268</v>
      </c>
      <c r="C39" s="6" t="s">
        <v>269</v>
      </c>
      <c r="D39" s="119">
        <v>2</v>
      </c>
      <c r="E39" s="12"/>
      <c r="F39" s="35">
        <v>0</v>
      </c>
      <c r="G39" s="12"/>
      <c r="H39" s="12">
        <v>4</v>
      </c>
      <c r="L39" s="36">
        <v>11</v>
      </c>
      <c r="M39" s="13">
        <v>-1</v>
      </c>
      <c r="P39" s="13">
        <v>3</v>
      </c>
      <c r="T39" s="1">
        <v>52</v>
      </c>
      <c r="U39" s="43">
        <v>13</v>
      </c>
      <c r="W39" s="13">
        <v>-1</v>
      </c>
      <c r="Y39" s="1">
        <v>-1</v>
      </c>
      <c r="AC39" s="13">
        <v>55</v>
      </c>
      <c r="AD39" s="76">
        <f t="shared" si="3"/>
        <v>16</v>
      </c>
      <c r="AK39" s="13">
        <v>3</v>
      </c>
      <c r="AN39" s="110">
        <v>-1</v>
      </c>
      <c r="AO39" s="110">
        <v>82</v>
      </c>
      <c r="AP39" s="110">
        <v>3</v>
      </c>
      <c r="AQ39" s="13">
        <v>28</v>
      </c>
      <c r="AR39" s="13">
        <f t="shared" si="2"/>
        <v>268</v>
      </c>
      <c r="AS39" s="54">
        <f t="shared" si="0"/>
        <v>0.8271604938271605</v>
      </c>
      <c r="AT39" s="131" t="s">
        <v>192</v>
      </c>
      <c r="AV39" s="122">
        <v>0.16</v>
      </c>
    </row>
    <row r="40" spans="1:48">
      <c r="A40" s="3">
        <v>34</v>
      </c>
      <c r="B40" s="3" t="s">
        <v>270</v>
      </c>
      <c r="C40" s="6" t="s">
        <v>271</v>
      </c>
      <c r="D40" s="119">
        <v>2</v>
      </c>
      <c r="E40" s="12"/>
      <c r="F40" s="35">
        <v>1</v>
      </c>
      <c r="G40" s="12"/>
      <c r="H40" s="12">
        <v>5</v>
      </c>
      <c r="L40" s="36">
        <v>13</v>
      </c>
      <c r="P40" s="13">
        <v>4</v>
      </c>
      <c r="T40" s="1">
        <v>38</v>
      </c>
      <c r="U40" s="43">
        <v>13</v>
      </c>
      <c r="AC40" s="13">
        <v>50</v>
      </c>
      <c r="AD40" s="76">
        <f t="shared" si="3"/>
        <v>20</v>
      </c>
      <c r="AK40" s="13">
        <v>3</v>
      </c>
      <c r="AO40" s="110">
        <v>78</v>
      </c>
      <c r="AP40" s="110">
        <v>3</v>
      </c>
      <c r="AQ40" s="13">
        <v>28</v>
      </c>
      <c r="AR40" s="13">
        <f t="shared" si="2"/>
        <v>258</v>
      </c>
      <c r="AS40" s="54">
        <f t="shared" si="0"/>
        <v>0.79629629629629628</v>
      </c>
      <c r="AT40" s="131" t="s">
        <v>192</v>
      </c>
      <c r="AV40" s="122">
        <v>0.2</v>
      </c>
    </row>
    <row r="41" spans="1:48">
      <c r="A41" s="3">
        <v>35</v>
      </c>
      <c r="B41" s="3" t="s">
        <v>272</v>
      </c>
      <c r="C41" s="6" t="s">
        <v>273</v>
      </c>
      <c r="D41" s="119">
        <v>2</v>
      </c>
      <c r="E41" s="12"/>
      <c r="F41" s="35">
        <v>1</v>
      </c>
      <c r="G41" s="12"/>
      <c r="H41" s="12">
        <v>3</v>
      </c>
      <c r="K41" s="1">
        <v>-1</v>
      </c>
      <c r="L41" s="36">
        <v>0</v>
      </c>
      <c r="M41" s="13">
        <v>-1</v>
      </c>
      <c r="P41" s="13">
        <v>3</v>
      </c>
      <c r="S41" s="43">
        <v>-1</v>
      </c>
      <c r="T41" s="1">
        <v>17</v>
      </c>
      <c r="U41" s="43">
        <v>2</v>
      </c>
      <c r="W41" s="13">
        <v>-1</v>
      </c>
      <c r="AC41" s="13">
        <v>0</v>
      </c>
      <c r="AD41" s="76">
        <f t="shared" si="3"/>
        <v>1</v>
      </c>
      <c r="AH41" s="1">
        <v>-1</v>
      </c>
      <c r="AI41" s="13">
        <v>-1</v>
      </c>
      <c r="AK41" s="13">
        <v>0</v>
      </c>
      <c r="AL41" s="110">
        <v>-1</v>
      </c>
      <c r="AN41" s="110">
        <v>-1</v>
      </c>
      <c r="AO41" s="110">
        <v>0</v>
      </c>
      <c r="AP41" s="110">
        <v>3</v>
      </c>
      <c r="AQ41" s="13">
        <v>28</v>
      </c>
      <c r="AR41" s="13">
        <f t="shared" si="2"/>
        <v>52</v>
      </c>
      <c r="AS41" s="54">
        <f t="shared" si="0"/>
        <v>0.16049382716049382</v>
      </c>
      <c r="AT41" s="131" t="s">
        <v>203</v>
      </c>
      <c r="AU41" s="130">
        <v>41960</v>
      </c>
      <c r="AV41" s="122">
        <v>0.01</v>
      </c>
    </row>
    <row r="42" spans="1:48">
      <c r="A42" s="3">
        <v>36</v>
      </c>
      <c r="B42" s="3" t="s">
        <v>246</v>
      </c>
      <c r="C42" s="6" t="s">
        <v>274</v>
      </c>
      <c r="D42" s="119">
        <v>2</v>
      </c>
      <c r="E42" s="12"/>
      <c r="F42" s="35">
        <v>1</v>
      </c>
      <c r="G42" s="12"/>
      <c r="H42" s="12">
        <v>5</v>
      </c>
      <c r="L42" s="36">
        <v>16</v>
      </c>
      <c r="P42" s="13">
        <v>4</v>
      </c>
      <c r="T42" s="1">
        <v>55</v>
      </c>
      <c r="U42" s="43">
        <v>17</v>
      </c>
      <c r="W42" s="13">
        <v>-1</v>
      </c>
      <c r="X42" s="13">
        <v>-1</v>
      </c>
      <c r="AC42" s="13">
        <v>56</v>
      </c>
      <c r="AD42" s="76">
        <f t="shared" si="3"/>
        <v>24</v>
      </c>
      <c r="AG42" s="1">
        <v>-1</v>
      </c>
      <c r="AK42" s="13">
        <v>3</v>
      </c>
      <c r="AL42" s="110">
        <v>-1</v>
      </c>
      <c r="AN42" s="110">
        <v>-1</v>
      </c>
      <c r="AO42" s="110">
        <v>67</v>
      </c>
      <c r="AP42" s="110">
        <v>3</v>
      </c>
      <c r="AQ42" s="13">
        <v>28</v>
      </c>
      <c r="AR42" s="13">
        <f t="shared" si="2"/>
        <v>276</v>
      </c>
      <c r="AS42" s="54">
        <f t="shared" si="0"/>
        <v>0.85185185185185186</v>
      </c>
      <c r="AT42" s="131" t="s">
        <v>192</v>
      </c>
      <c r="AV42" s="122">
        <v>0.24</v>
      </c>
    </row>
    <row r="43" spans="1:48">
      <c r="A43" s="3">
        <v>37</v>
      </c>
      <c r="B43" s="3" t="s">
        <v>209</v>
      </c>
      <c r="C43" s="6" t="s">
        <v>275</v>
      </c>
      <c r="D43" s="119">
        <v>2</v>
      </c>
      <c r="E43" s="12"/>
      <c r="F43" s="35">
        <v>2</v>
      </c>
      <c r="G43" s="12"/>
      <c r="H43" s="12">
        <v>3</v>
      </c>
      <c r="L43" s="36">
        <v>8</v>
      </c>
      <c r="M43" s="13">
        <v>-1</v>
      </c>
      <c r="P43" s="13">
        <v>3</v>
      </c>
      <c r="T43" s="1">
        <v>50</v>
      </c>
      <c r="U43" s="43">
        <v>11</v>
      </c>
      <c r="AC43" s="13">
        <v>62</v>
      </c>
      <c r="AD43" s="76">
        <f t="shared" si="3"/>
        <v>10</v>
      </c>
      <c r="AK43" s="13">
        <v>3</v>
      </c>
      <c r="AO43" s="110">
        <v>68</v>
      </c>
      <c r="AP43" s="110">
        <v>3</v>
      </c>
      <c r="AQ43" s="13">
        <v>28</v>
      </c>
      <c r="AR43" s="13">
        <f t="shared" si="2"/>
        <v>252</v>
      </c>
      <c r="AS43" s="54">
        <f t="shared" si="0"/>
        <v>0.77777777777777779</v>
      </c>
      <c r="AT43" s="131" t="s">
        <v>192</v>
      </c>
      <c r="AV43" s="122">
        <v>0.1</v>
      </c>
    </row>
    <row r="44" spans="1:48">
      <c r="A44" s="3">
        <v>38</v>
      </c>
      <c r="B44" s="3" t="s">
        <v>138</v>
      </c>
      <c r="C44" s="6" t="s">
        <v>276</v>
      </c>
      <c r="D44" s="119">
        <v>2</v>
      </c>
      <c r="E44" s="12"/>
      <c r="F44" s="35">
        <v>1</v>
      </c>
      <c r="G44" s="12"/>
      <c r="H44" s="12">
        <v>5</v>
      </c>
      <c r="L44" s="36">
        <v>8</v>
      </c>
      <c r="P44" s="13">
        <v>4</v>
      </c>
      <c r="Q44" s="1">
        <v>-1</v>
      </c>
      <c r="T44" s="1">
        <v>36</v>
      </c>
      <c r="U44" s="43">
        <v>13</v>
      </c>
      <c r="X44" s="13">
        <v>-1</v>
      </c>
      <c r="AC44" s="13">
        <v>43</v>
      </c>
      <c r="AD44" s="76">
        <f t="shared" si="3"/>
        <v>13</v>
      </c>
      <c r="AG44" s="1">
        <v>-1</v>
      </c>
      <c r="AK44" s="13">
        <v>2</v>
      </c>
      <c r="AO44" s="110">
        <v>68</v>
      </c>
      <c r="AP44" s="110">
        <v>3</v>
      </c>
      <c r="AQ44" s="13">
        <v>28</v>
      </c>
      <c r="AR44" s="13">
        <f t="shared" si="2"/>
        <v>223</v>
      </c>
      <c r="AS44" s="54">
        <f t="shared" si="0"/>
        <v>0.68827160493827155</v>
      </c>
      <c r="AT44" s="131" t="s">
        <v>190</v>
      </c>
      <c r="AV44" s="122">
        <v>0.13</v>
      </c>
    </row>
    <row r="45" spans="1:48" s="29" customFormat="1" ht="6" hidden="1" customHeight="1">
      <c r="A45" s="26"/>
      <c r="B45" s="26"/>
      <c r="C45" s="26"/>
      <c r="D45" s="111" t="s">
        <v>210</v>
      </c>
      <c r="E45" s="27"/>
      <c r="F45" s="28" t="s">
        <v>242</v>
      </c>
      <c r="G45" s="27" t="s">
        <v>211</v>
      </c>
      <c r="H45" s="27" t="s">
        <v>236</v>
      </c>
      <c r="I45" s="28"/>
      <c r="J45" s="28"/>
      <c r="L45" s="28" t="s">
        <v>212</v>
      </c>
      <c r="M45" s="27"/>
      <c r="N45" s="27"/>
      <c r="O45" s="27"/>
      <c r="P45" s="27" t="s">
        <v>249</v>
      </c>
      <c r="Q45" s="28"/>
      <c r="R45" s="28"/>
      <c r="S45" s="28"/>
      <c r="T45" s="45" t="s">
        <v>250</v>
      </c>
      <c r="U45" s="44" t="s">
        <v>293</v>
      </c>
      <c r="V45" s="27"/>
      <c r="W45" s="27"/>
      <c r="X45" s="27"/>
      <c r="Y45" s="28"/>
      <c r="Z45" s="28"/>
      <c r="AB45" s="27"/>
      <c r="AC45" s="27" t="s">
        <v>321</v>
      </c>
      <c r="AD45" s="78" t="s">
        <v>328</v>
      </c>
      <c r="AE45" s="27"/>
      <c r="AF45" s="28"/>
      <c r="AG45" s="28"/>
      <c r="AH45" s="28"/>
      <c r="AI45" s="27"/>
      <c r="AJ45" s="27"/>
      <c r="AK45" s="13">
        <v>0</v>
      </c>
      <c r="AL45" s="110"/>
      <c r="AM45" s="111"/>
      <c r="AN45" s="111"/>
      <c r="AO45" s="111"/>
      <c r="AP45" s="110"/>
      <c r="AQ45" s="13"/>
      <c r="AR45" s="13"/>
      <c r="AS45" s="54"/>
      <c r="AT45" s="134"/>
      <c r="AU45" s="128"/>
      <c r="AV45" s="124"/>
    </row>
    <row r="46" spans="1:48" hidden="1">
      <c r="D46" s="110" t="s">
        <v>197</v>
      </c>
      <c r="E46" s="13" t="s">
        <v>202</v>
      </c>
      <c r="G46" s="13" t="s">
        <v>203</v>
      </c>
      <c r="I46" s="1" t="s">
        <v>197</v>
      </c>
      <c r="J46" s="1" t="s">
        <v>202</v>
      </c>
      <c r="K46" s="1" t="s">
        <v>203</v>
      </c>
      <c r="M46" s="13" t="s">
        <v>197</v>
      </c>
      <c r="N46" s="13" t="s">
        <v>202</v>
      </c>
      <c r="O46" s="13" t="s">
        <v>203</v>
      </c>
      <c r="Q46" s="1" t="s">
        <v>197</v>
      </c>
      <c r="R46" s="1" t="s">
        <v>202</v>
      </c>
      <c r="T46" s="1" t="s">
        <v>203</v>
      </c>
      <c r="V46" s="13" t="s">
        <v>197</v>
      </c>
      <c r="W46" s="13" t="s">
        <v>202</v>
      </c>
      <c r="X46" s="13" t="s">
        <v>203</v>
      </c>
      <c r="Y46" s="1" t="s">
        <v>197</v>
      </c>
      <c r="Z46" s="1" t="s">
        <v>202</v>
      </c>
      <c r="AA46" s="13" t="s">
        <v>197</v>
      </c>
      <c r="AB46" s="13" t="s">
        <v>202</v>
      </c>
      <c r="AE46" s="13" t="s">
        <v>203</v>
      </c>
      <c r="AF46" s="1" t="s">
        <v>197</v>
      </c>
      <c r="AG46" s="1" t="s">
        <v>202</v>
      </c>
      <c r="AH46" s="1" t="s">
        <v>203</v>
      </c>
      <c r="AI46" s="13" t="s">
        <v>197</v>
      </c>
      <c r="AJ46" s="13" t="s">
        <v>202</v>
      </c>
      <c r="AK46" s="13">
        <v>0</v>
      </c>
      <c r="AO46" s="110"/>
      <c r="AR46" s="13"/>
      <c r="AS46" s="54"/>
    </row>
    <row r="47" spans="1:48" ht="7" hidden="1" customHeight="1">
      <c r="A47" s="139" t="s">
        <v>199</v>
      </c>
      <c r="B47" s="140"/>
      <c r="C47" s="141"/>
      <c r="D47" s="120"/>
      <c r="E47" s="15" t="s">
        <v>189</v>
      </c>
      <c r="F47" s="10"/>
      <c r="G47" s="14" t="s">
        <v>190</v>
      </c>
      <c r="H47" s="14"/>
      <c r="I47" s="10" t="s">
        <v>191</v>
      </c>
      <c r="J47" s="10" t="s">
        <v>189</v>
      </c>
      <c r="K47" s="10" t="s">
        <v>192</v>
      </c>
      <c r="L47" s="10"/>
      <c r="M47" s="18" t="s">
        <v>193</v>
      </c>
      <c r="N47" s="18" t="s">
        <v>194</v>
      </c>
      <c r="O47" s="18"/>
      <c r="P47" s="18"/>
      <c r="Q47" s="10"/>
      <c r="R47" s="10"/>
      <c r="S47" s="10"/>
      <c r="T47" s="10"/>
      <c r="U47" s="10"/>
      <c r="V47" s="18"/>
      <c r="W47" s="18"/>
      <c r="X47" s="18"/>
      <c r="Y47" s="10" t="s">
        <v>195</v>
      </c>
      <c r="Z47" s="10" t="s">
        <v>189</v>
      </c>
      <c r="AA47" s="13">
        <v>0</v>
      </c>
      <c r="AB47" s="18" t="s">
        <v>197</v>
      </c>
      <c r="AC47" s="18"/>
      <c r="AD47" s="79"/>
      <c r="AE47" s="18" t="s">
        <v>192</v>
      </c>
      <c r="AF47" s="10" t="s">
        <v>193</v>
      </c>
      <c r="AG47" s="10" t="s">
        <v>194</v>
      </c>
      <c r="AH47" s="10"/>
      <c r="AI47" s="18"/>
      <c r="AJ47" s="18"/>
      <c r="AK47" s="13">
        <v>0</v>
      </c>
      <c r="AL47" s="115"/>
      <c r="AM47" s="112"/>
      <c r="AN47" s="112"/>
      <c r="AO47" s="112"/>
      <c r="AR47" s="13"/>
      <c r="AS47" s="54"/>
      <c r="AV47" s="79"/>
    </row>
    <row r="48" spans="1:48" hidden="1">
      <c r="A48" s="142"/>
      <c r="B48" s="143"/>
      <c r="C48" s="144"/>
      <c r="D48" s="113">
        <v>29</v>
      </c>
      <c r="E48" s="16">
        <v>1</v>
      </c>
      <c r="F48" s="11"/>
      <c r="G48" s="16">
        <v>3</v>
      </c>
      <c r="H48" s="16"/>
      <c r="I48" s="11">
        <v>6</v>
      </c>
      <c r="J48" s="11">
        <v>8</v>
      </c>
      <c r="K48" s="1">
        <v>10</v>
      </c>
      <c r="L48" s="11">
        <v>10</v>
      </c>
      <c r="M48" s="16">
        <v>13</v>
      </c>
      <c r="N48" s="16">
        <v>15</v>
      </c>
      <c r="O48" s="16">
        <v>17</v>
      </c>
      <c r="P48" s="16"/>
      <c r="Q48" s="11">
        <v>20</v>
      </c>
      <c r="R48" s="11">
        <v>22</v>
      </c>
      <c r="S48" s="11"/>
      <c r="T48" s="11">
        <v>24</v>
      </c>
      <c r="U48" s="11"/>
      <c r="V48" s="16">
        <v>27</v>
      </c>
      <c r="W48" s="16">
        <v>29</v>
      </c>
      <c r="X48" s="16">
        <v>31</v>
      </c>
      <c r="Y48" s="11">
        <v>3</v>
      </c>
      <c r="Z48" s="11">
        <v>5</v>
      </c>
      <c r="AA48" s="13">
        <v>10</v>
      </c>
      <c r="AB48" s="16">
        <v>12</v>
      </c>
      <c r="AC48" s="16"/>
      <c r="AD48" s="80"/>
      <c r="AE48" s="16">
        <v>14</v>
      </c>
      <c r="AF48" s="11">
        <v>17</v>
      </c>
      <c r="AG48" s="11">
        <v>19</v>
      </c>
      <c r="AH48" s="11">
        <v>21</v>
      </c>
      <c r="AI48" s="16">
        <v>24</v>
      </c>
      <c r="AJ48" s="16">
        <v>26</v>
      </c>
      <c r="AK48" s="13">
        <v>0</v>
      </c>
      <c r="AL48" s="116">
        <v>4</v>
      </c>
      <c r="AM48" s="113">
        <v>6</v>
      </c>
      <c r="AN48" s="113"/>
      <c r="AO48" s="113"/>
      <c r="AR48" s="13"/>
      <c r="AS48" s="54"/>
      <c r="AU48" s="129"/>
      <c r="AV48" s="80"/>
    </row>
    <row r="49" spans="1:48" hidden="1">
      <c r="A49" s="84"/>
      <c r="B49" s="85" t="s">
        <v>352</v>
      </c>
      <c r="C49" s="85" t="s">
        <v>353</v>
      </c>
      <c r="D49" s="113"/>
      <c r="E49" s="16"/>
      <c r="F49" s="11"/>
      <c r="G49" s="16"/>
      <c r="H49" s="16"/>
      <c r="I49" s="11"/>
      <c r="J49" s="11"/>
      <c r="K49" s="83"/>
      <c r="L49" s="11"/>
      <c r="M49" s="16"/>
      <c r="N49" s="16"/>
      <c r="O49" s="16"/>
      <c r="P49" s="16"/>
      <c r="Q49" s="11"/>
      <c r="R49" s="11"/>
      <c r="S49" s="11"/>
      <c r="T49" s="11"/>
      <c r="U49" s="11"/>
      <c r="V49" s="16"/>
      <c r="W49" s="16"/>
      <c r="X49" s="16"/>
      <c r="Y49" s="11"/>
      <c r="Z49" s="11"/>
      <c r="AB49" s="16"/>
      <c r="AC49" s="16"/>
      <c r="AD49" s="80"/>
      <c r="AE49" s="16"/>
      <c r="AF49" s="11"/>
      <c r="AG49" s="11"/>
      <c r="AH49" s="11"/>
      <c r="AI49" s="16"/>
      <c r="AJ49" s="16"/>
      <c r="AK49" s="17"/>
      <c r="AL49" s="117"/>
      <c r="AM49" s="113"/>
      <c r="AN49" s="113"/>
      <c r="AO49" s="113"/>
      <c r="AR49" s="13"/>
      <c r="AS49" s="54"/>
      <c r="AU49" s="129"/>
      <c r="AV49" s="80"/>
    </row>
    <row r="50" spans="1:48" hidden="1">
      <c r="A50" s="2"/>
      <c r="B50" s="2" t="s">
        <v>142</v>
      </c>
      <c r="C50" s="7" t="s">
        <v>143</v>
      </c>
      <c r="L50" s="1"/>
      <c r="AK50" s="13">
        <v>0</v>
      </c>
      <c r="AO50" s="110"/>
      <c r="AR50" s="13"/>
      <c r="AS50" s="54"/>
    </row>
    <row r="51" spans="1:48" hidden="1">
      <c r="A51" s="22">
        <v>39</v>
      </c>
      <c r="B51" s="86" t="s">
        <v>329</v>
      </c>
      <c r="C51" s="23"/>
      <c r="D51" s="110">
        <v>2</v>
      </c>
      <c r="F51" s="35">
        <v>2</v>
      </c>
      <c r="H51" s="13">
        <v>5</v>
      </c>
      <c r="L51" s="1">
        <v>17</v>
      </c>
      <c r="P51" s="13">
        <v>4</v>
      </c>
      <c r="T51" s="1">
        <v>65</v>
      </c>
      <c r="U51" s="43">
        <v>18</v>
      </c>
      <c r="AC51" s="13">
        <v>65</v>
      </c>
      <c r="AD51" s="76">
        <v>25</v>
      </c>
      <c r="AK51" s="13">
        <v>5</v>
      </c>
      <c r="AO51" s="110">
        <v>85</v>
      </c>
      <c r="AP51" s="110">
        <v>3</v>
      </c>
      <c r="AQ51" s="13">
        <v>28</v>
      </c>
      <c r="AR51" s="13">
        <f t="shared" si="2"/>
        <v>324</v>
      </c>
      <c r="AS51" s="54">
        <f t="shared" si="0"/>
        <v>1</v>
      </c>
      <c r="AV51" s="122">
        <f>AC51/65</f>
        <v>1</v>
      </c>
    </row>
    <row r="52" spans="1:48" hidden="1">
      <c r="A52" s="22"/>
      <c r="B52" s="86" t="s">
        <v>330</v>
      </c>
      <c r="C52" s="23"/>
      <c r="F52" s="83">
        <v>0</v>
      </c>
      <c r="H52" s="13">
        <v>0</v>
      </c>
      <c r="I52" s="83"/>
      <c r="J52" s="83"/>
      <c r="K52" s="83"/>
      <c r="L52" s="83">
        <v>0</v>
      </c>
      <c r="P52" s="13">
        <v>0</v>
      </c>
      <c r="Q52" s="83"/>
      <c r="R52" s="83"/>
      <c r="S52" s="83"/>
      <c r="T52" s="83">
        <v>8</v>
      </c>
      <c r="U52" s="83">
        <v>0</v>
      </c>
      <c r="Y52" s="83"/>
      <c r="Z52" s="83"/>
      <c r="AC52" s="13">
        <v>8</v>
      </c>
      <c r="AD52" s="76">
        <v>0</v>
      </c>
      <c r="AF52" s="83"/>
      <c r="AG52" s="83"/>
      <c r="AH52" s="83"/>
      <c r="AK52" s="13">
        <v>0</v>
      </c>
      <c r="AO52" s="110">
        <v>15</v>
      </c>
      <c r="AP52" s="110">
        <v>0</v>
      </c>
      <c r="AQ52" s="13">
        <v>0</v>
      </c>
      <c r="AR52" s="13">
        <f t="shared" si="2"/>
        <v>31</v>
      </c>
      <c r="AS52" s="54">
        <f t="shared" si="0"/>
        <v>9.5679012345679007E-2</v>
      </c>
    </row>
    <row r="53" spans="1:48">
      <c r="A53" s="3">
        <v>1</v>
      </c>
      <c r="B53" s="3" t="s">
        <v>101</v>
      </c>
      <c r="C53" s="6" t="s">
        <v>277</v>
      </c>
      <c r="D53" s="110">
        <v>2</v>
      </c>
      <c r="F53" s="35">
        <v>2</v>
      </c>
      <c r="H53" s="13">
        <v>4</v>
      </c>
      <c r="L53" s="1">
        <v>14</v>
      </c>
      <c r="P53" s="13">
        <v>4</v>
      </c>
      <c r="T53" s="1">
        <v>57</v>
      </c>
      <c r="U53" s="43">
        <v>15</v>
      </c>
      <c r="AC53" s="13">
        <v>58</v>
      </c>
      <c r="AD53" s="76">
        <v>16</v>
      </c>
      <c r="AK53" s="13">
        <v>3</v>
      </c>
      <c r="AO53" s="110">
        <v>80</v>
      </c>
      <c r="AP53" s="110">
        <v>3</v>
      </c>
      <c r="AQ53" s="13">
        <v>28</v>
      </c>
      <c r="AR53" s="13">
        <f t="shared" si="2"/>
        <v>286</v>
      </c>
      <c r="AS53" s="54">
        <f t="shared" si="0"/>
        <v>0.88271604938271608</v>
      </c>
      <c r="AT53" s="131" t="s">
        <v>254</v>
      </c>
      <c r="AV53" s="122">
        <f t="shared" ref="AV53:AV90" si="4">AC53/65</f>
        <v>0.89230769230769236</v>
      </c>
    </row>
    <row r="54" spans="1:48">
      <c r="A54" s="3">
        <v>2</v>
      </c>
      <c r="B54" s="3" t="s">
        <v>102</v>
      </c>
      <c r="C54" s="6" t="s">
        <v>278</v>
      </c>
      <c r="D54" s="110">
        <v>2</v>
      </c>
      <c r="F54" s="35">
        <v>0</v>
      </c>
      <c r="G54" s="13">
        <v>-1</v>
      </c>
      <c r="H54" s="13">
        <v>3</v>
      </c>
      <c r="I54" s="1">
        <v>-1</v>
      </c>
      <c r="L54" s="1">
        <v>3</v>
      </c>
      <c r="P54" s="13">
        <v>4</v>
      </c>
      <c r="T54" s="1">
        <v>34</v>
      </c>
      <c r="U54" s="43">
        <v>5</v>
      </c>
      <c r="W54" s="13">
        <v>-1</v>
      </c>
      <c r="Y54" s="1">
        <v>-1</v>
      </c>
      <c r="AC54" s="13">
        <v>48</v>
      </c>
      <c r="AD54" s="76">
        <v>17</v>
      </c>
      <c r="AK54" s="13">
        <v>5</v>
      </c>
      <c r="AO54" s="110">
        <v>61</v>
      </c>
      <c r="AP54" s="110">
        <v>3</v>
      </c>
      <c r="AQ54" s="13">
        <v>28</v>
      </c>
      <c r="AR54" s="13">
        <f t="shared" si="2"/>
        <v>209</v>
      </c>
      <c r="AS54" s="54">
        <f t="shared" si="0"/>
        <v>0.64506172839506171</v>
      </c>
      <c r="AT54" s="131" t="s">
        <v>190</v>
      </c>
      <c r="AV54" s="122">
        <f t="shared" si="4"/>
        <v>0.7384615384615385</v>
      </c>
    </row>
    <row r="55" spans="1:48">
      <c r="A55" s="3">
        <v>3</v>
      </c>
      <c r="B55" s="3" t="s">
        <v>204</v>
      </c>
      <c r="C55" s="6" t="s">
        <v>279</v>
      </c>
      <c r="D55" s="110">
        <v>2</v>
      </c>
      <c r="F55" s="35">
        <v>2</v>
      </c>
      <c r="G55" s="13">
        <v>-1</v>
      </c>
      <c r="H55" s="13">
        <v>3</v>
      </c>
      <c r="L55" s="1">
        <v>15</v>
      </c>
      <c r="N55" s="13">
        <v>-1</v>
      </c>
      <c r="P55" s="13">
        <v>4</v>
      </c>
      <c r="Q55" s="1">
        <v>-1</v>
      </c>
      <c r="R55" s="1">
        <v>-1</v>
      </c>
      <c r="T55" s="1">
        <v>30</v>
      </c>
      <c r="U55" s="43">
        <v>12</v>
      </c>
      <c r="W55" s="13">
        <v>-1</v>
      </c>
      <c r="AB55" s="13">
        <v>-1</v>
      </c>
      <c r="AC55" s="13">
        <v>30</v>
      </c>
      <c r="AD55" s="76">
        <v>16</v>
      </c>
      <c r="AK55" s="13">
        <v>0</v>
      </c>
      <c r="AL55" s="110">
        <v>-1</v>
      </c>
      <c r="AN55" s="110">
        <v>-1</v>
      </c>
      <c r="AO55" s="110">
        <v>62</v>
      </c>
      <c r="AP55" s="110">
        <v>3</v>
      </c>
      <c r="AQ55" s="13">
        <v>28</v>
      </c>
      <c r="AR55" s="13">
        <f t="shared" si="2"/>
        <v>199</v>
      </c>
      <c r="AS55" s="54">
        <f t="shared" si="0"/>
        <v>0.61419753086419748</v>
      </c>
      <c r="AT55" s="131" t="s">
        <v>198</v>
      </c>
      <c r="AV55" s="122">
        <f t="shared" si="4"/>
        <v>0.46153846153846156</v>
      </c>
    </row>
    <row r="56" spans="1:48">
      <c r="A56" s="3">
        <v>4</v>
      </c>
      <c r="B56" s="3" t="s">
        <v>280</v>
      </c>
      <c r="C56" s="6" t="s">
        <v>281</v>
      </c>
      <c r="D56" s="110">
        <v>2</v>
      </c>
      <c r="F56" s="35">
        <v>1</v>
      </c>
      <c r="I56" s="1">
        <v>-1</v>
      </c>
      <c r="K56" s="1">
        <v>-1</v>
      </c>
      <c r="L56" s="1">
        <v>0</v>
      </c>
      <c r="P56" s="13">
        <v>0</v>
      </c>
      <c r="Q56" s="1">
        <v>-1</v>
      </c>
      <c r="S56" s="43">
        <v>-1</v>
      </c>
      <c r="T56" s="1">
        <v>0</v>
      </c>
      <c r="U56" s="43">
        <v>6</v>
      </c>
      <c r="AB56" s="13">
        <v>-1</v>
      </c>
      <c r="AC56" s="13">
        <v>38</v>
      </c>
      <c r="AD56" s="76">
        <v>14</v>
      </c>
      <c r="AH56" s="1">
        <v>-1</v>
      </c>
      <c r="AK56" s="13">
        <v>5</v>
      </c>
      <c r="AO56" s="110">
        <v>0</v>
      </c>
      <c r="AP56" s="110">
        <v>3</v>
      </c>
      <c r="AQ56" s="13">
        <v>28</v>
      </c>
      <c r="AR56" s="13">
        <f t="shared" si="2"/>
        <v>91</v>
      </c>
      <c r="AS56" s="54">
        <f t="shared" si="0"/>
        <v>0.28086419753086422</v>
      </c>
      <c r="AT56" s="131" t="s">
        <v>203</v>
      </c>
      <c r="AU56" s="130">
        <v>41976</v>
      </c>
      <c r="AV56" s="122">
        <f t="shared" si="4"/>
        <v>0.58461538461538465</v>
      </c>
    </row>
    <row r="57" spans="1:48">
      <c r="A57" s="3">
        <v>5</v>
      </c>
      <c r="B57" s="3" t="s">
        <v>185</v>
      </c>
      <c r="C57" s="6" t="s">
        <v>282</v>
      </c>
      <c r="D57" s="110">
        <v>2</v>
      </c>
      <c r="F57" s="35">
        <v>1</v>
      </c>
      <c r="L57" s="1">
        <v>8</v>
      </c>
      <c r="P57" s="13">
        <v>4</v>
      </c>
      <c r="R57" s="1">
        <v>-1</v>
      </c>
      <c r="T57" s="1">
        <v>20</v>
      </c>
      <c r="U57" s="43">
        <v>3</v>
      </c>
      <c r="W57" s="13">
        <v>-1</v>
      </c>
      <c r="Y57" s="1">
        <v>-1</v>
      </c>
      <c r="AB57" s="13">
        <v>-1</v>
      </c>
      <c r="AC57" s="13">
        <v>0</v>
      </c>
      <c r="AD57" s="76">
        <v>0</v>
      </c>
      <c r="AH57" s="1">
        <v>-1</v>
      </c>
      <c r="AK57" s="13">
        <v>0</v>
      </c>
      <c r="AL57" s="110">
        <v>-1</v>
      </c>
      <c r="AN57" s="110">
        <v>-1</v>
      </c>
      <c r="AO57" s="110">
        <v>0</v>
      </c>
      <c r="AP57" s="110">
        <v>3</v>
      </c>
      <c r="AQ57" s="13">
        <v>28</v>
      </c>
      <c r="AR57" s="13">
        <f t="shared" si="2"/>
        <v>62</v>
      </c>
      <c r="AS57" s="54">
        <f t="shared" si="0"/>
        <v>0.19135802469135801</v>
      </c>
      <c r="AT57" s="131" t="s">
        <v>203</v>
      </c>
      <c r="AU57" s="130">
        <v>41939</v>
      </c>
      <c r="AV57" s="122">
        <f t="shared" si="4"/>
        <v>0</v>
      </c>
    </row>
    <row r="58" spans="1:48">
      <c r="A58" s="3">
        <v>6</v>
      </c>
      <c r="B58" s="3" t="s">
        <v>103</v>
      </c>
      <c r="C58" s="6" t="s">
        <v>283</v>
      </c>
      <c r="D58" s="110">
        <v>2</v>
      </c>
      <c r="F58" s="35">
        <v>1</v>
      </c>
      <c r="H58" s="13">
        <v>4</v>
      </c>
      <c r="L58" s="1">
        <v>17</v>
      </c>
      <c r="P58" s="13">
        <v>4</v>
      </c>
      <c r="T58" s="1">
        <v>51</v>
      </c>
      <c r="U58" s="43">
        <v>12</v>
      </c>
      <c r="Y58" s="1">
        <v>-1</v>
      </c>
      <c r="AA58" s="13">
        <v>-1</v>
      </c>
      <c r="AC58" s="13">
        <v>48</v>
      </c>
      <c r="AD58" s="76">
        <v>18</v>
      </c>
      <c r="AK58" s="13">
        <v>3</v>
      </c>
      <c r="AL58" s="110">
        <v>-1</v>
      </c>
      <c r="AO58" s="110">
        <v>78</v>
      </c>
      <c r="AP58" s="110">
        <v>3</v>
      </c>
      <c r="AQ58" s="13">
        <v>28</v>
      </c>
      <c r="AR58" s="13">
        <f t="shared" si="2"/>
        <v>266</v>
      </c>
      <c r="AS58" s="54">
        <f t="shared" si="0"/>
        <v>0.82098765432098764</v>
      </c>
      <c r="AT58" s="131" t="s">
        <v>192</v>
      </c>
      <c r="AV58" s="122">
        <f t="shared" si="4"/>
        <v>0.7384615384615385</v>
      </c>
    </row>
    <row r="59" spans="1:48">
      <c r="A59" s="3">
        <v>7</v>
      </c>
      <c r="B59" s="3" t="s">
        <v>104</v>
      </c>
      <c r="C59" s="6" t="s">
        <v>284</v>
      </c>
      <c r="D59" s="110">
        <v>2</v>
      </c>
      <c r="F59" s="35">
        <v>2</v>
      </c>
      <c r="H59" s="13">
        <v>5</v>
      </c>
      <c r="L59" s="1">
        <v>14</v>
      </c>
      <c r="N59" s="13">
        <v>-1</v>
      </c>
      <c r="P59" s="13">
        <v>4</v>
      </c>
      <c r="T59" s="1">
        <v>57</v>
      </c>
      <c r="U59" s="43">
        <v>16</v>
      </c>
      <c r="AC59" s="13">
        <v>60</v>
      </c>
      <c r="AD59" s="76">
        <v>15</v>
      </c>
      <c r="AK59" s="13">
        <v>3</v>
      </c>
      <c r="AO59" s="110">
        <v>79</v>
      </c>
      <c r="AP59" s="110">
        <v>3</v>
      </c>
      <c r="AQ59" s="13">
        <v>28</v>
      </c>
      <c r="AR59" s="13">
        <f t="shared" si="2"/>
        <v>287</v>
      </c>
      <c r="AS59" s="54">
        <f t="shared" si="0"/>
        <v>0.88580246913580252</v>
      </c>
      <c r="AT59" s="131" t="s">
        <v>254</v>
      </c>
      <c r="AV59" s="122">
        <f t="shared" si="4"/>
        <v>0.92307692307692313</v>
      </c>
    </row>
    <row r="60" spans="1:48">
      <c r="A60" s="3">
        <v>8</v>
      </c>
      <c r="B60" s="3" t="s">
        <v>285</v>
      </c>
      <c r="C60" s="6" t="s">
        <v>286</v>
      </c>
      <c r="D60" s="110">
        <v>2</v>
      </c>
      <c r="F60" s="35">
        <v>0</v>
      </c>
      <c r="G60" s="13">
        <v>-1</v>
      </c>
      <c r="L60" s="1">
        <v>14</v>
      </c>
      <c r="P60" s="13">
        <v>4</v>
      </c>
      <c r="Q60" s="1">
        <v>-1</v>
      </c>
      <c r="T60" s="1">
        <v>50</v>
      </c>
      <c r="U60" s="43">
        <v>15</v>
      </c>
      <c r="W60" s="13">
        <v>-1</v>
      </c>
      <c r="AC60" s="13">
        <v>55</v>
      </c>
      <c r="AD60" s="76">
        <v>9</v>
      </c>
      <c r="AK60" s="13">
        <v>5</v>
      </c>
      <c r="AO60" s="110">
        <v>74</v>
      </c>
      <c r="AP60" s="110">
        <v>3</v>
      </c>
      <c r="AQ60" s="13">
        <v>28</v>
      </c>
      <c r="AR60" s="13">
        <f t="shared" si="2"/>
        <v>256</v>
      </c>
      <c r="AS60" s="54">
        <f t="shared" si="0"/>
        <v>0.79012345679012341</v>
      </c>
      <c r="AT60" s="131" t="s">
        <v>192</v>
      </c>
      <c r="AV60" s="122">
        <f t="shared" si="4"/>
        <v>0.84615384615384615</v>
      </c>
    </row>
    <row r="61" spans="1:48">
      <c r="A61" s="3">
        <v>9</v>
      </c>
      <c r="B61" s="3" t="s">
        <v>287</v>
      </c>
      <c r="C61" s="6" t="s">
        <v>288</v>
      </c>
      <c r="D61" s="110">
        <v>2</v>
      </c>
      <c r="F61" s="35">
        <v>2</v>
      </c>
      <c r="H61" s="13">
        <v>4</v>
      </c>
      <c r="L61" s="1">
        <v>5</v>
      </c>
      <c r="P61" s="13">
        <v>4</v>
      </c>
      <c r="Q61" s="1">
        <v>-1</v>
      </c>
      <c r="T61" s="1">
        <v>52</v>
      </c>
      <c r="U61" s="43">
        <v>8</v>
      </c>
      <c r="AA61" s="13">
        <v>-1</v>
      </c>
      <c r="AC61" s="13">
        <v>63</v>
      </c>
      <c r="AD61" s="76">
        <v>16</v>
      </c>
      <c r="AH61" s="1">
        <v>-1</v>
      </c>
      <c r="AK61" s="13">
        <v>5</v>
      </c>
      <c r="AL61" s="110">
        <v>-1</v>
      </c>
      <c r="AN61" s="110">
        <v>-1</v>
      </c>
      <c r="AO61" s="110">
        <v>74</v>
      </c>
      <c r="AP61" s="110">
        <v>3</v>
      </c>
      <c r="AQ61" s="13">
        <v>28</v>
      </c>
      <c r="AR61" s="13">
        <f t="shared" si="2"/>
        <v>261</v>
      </c>
      <c r="AS61" s="54">
        <f t="shared" si="0"/>
        <v>0.80555555555555558</v>
      </c>
      <c r="AT61" s="131" t="s">
        <v>192</v>
      </c>
      <c r="AV61" s="122">
        <f t="shared" si="4"/>
        <v>0.96923076923076923</v>
      </c>
    </row>
    <row r="62" spans="1:48">
      <c r="A62" s="3">
        <v>10</v>
      </c>
      <c r="B62" s="3" t="s">
        <v>105</v>
      </c>
      <c r="C62" s="6" t="s">
        <v>289</v>
      </c>
      <c r="D62" s="110">
        <v>2</v>
      </c>
      <c r="F62" s="35">
        <v>0</v>
      </c>
      <c r="H62" s="13">
        <v>5</v>
      </c>
      <c r="L62" s="1">
        <v>14</v>
      </c>
      <c r="N62" s="13">
        <v>-1</v>
      </c>
      <c r="P62" s="13">
        <v>4</v>
      </c>
      <c r="S62" s="43">
        <v>-1</v>
      </c>
      <c r="T62" s="1">
        <v>24</v>
      </c>
      <c r="U62" s="43">
        <v>9</v>
      </c>
      <c r="AA62" s="13">
        <v>-1</v>
      </c>
      <c r="AC62" s="13">
        <v>34</v>
      </c>
      <c r="AD62" s="76">
        <v>16</v>
      </c>
      <c r="AK62" s="13">
        <v>3</v>
      </c>
      <c r="AL62" s="110">
        <v>-1</v>
      </c>
      <c r="AN62" s="110">
        <v>-1</v>
      </c>
      <c r="AO62" s="110">
        <v>39</v>
      </c>
      <c r="AP62" s="110">
        <v>3</v>
      </c>
      <c r="AQ62" s="13">
        <v>28</v>
      </c>
      <c r="AR62" s="13">
        <f t="shared" si="2"/>
        <v>176</v>
      </c>
      <c r="AS62" s="54">
        <f t="shared" si="0"/>
        <v>0.54320987654320985</v>
      </c>
      <c r="AT62" s="131" t="s">
        <v>203</v>
      </c>
      <c r="AU62" s="130">
        <v>41983</v>
      </c>
      <c r="AV62" s="122">
        <f t="shared" si="4"/>
        <v>0.52307692307692311</v>
      </c>
    </row>
    <row r="63" spans="1:48">
      <c r="A63" s="3">
        <v>11</v>
      </c>
      <c r="B63" s="3" t="s">
        <v>290</v>
      </c>
      <c r="C63" s="6" t="s">
        <v>291</v>
      </c>
      <c r="D63" s="110">
        <v>2</v>
      </c>
      <c r="F63" s="35">
        <v>0</v>
      </c>
      <c r="L63" s="1">
        <v>9</v>
      </c>
      <c r="P63" s="13">
        <v>4</v>
      </c>
      <c r="T63" s="1">
        <v>42</v>
      </c>
      <c r="U63" s="43">
        <v>9</v>
      </c>
      <c r="AA63" s="13">
        <v>-1</v>
      </c>
      <c r="AC63" s="13">
        <v>36</v>
      </c>
      <c r="AD63" s="76">
        <v>18</v>
      </c>
      <c r="AK63" s="13">
        <v>2</v>
      </c>
      <c r="AN63" s="110">
        <v>-1</v>
      </c>
      <c r="AO63" s="110">
        <v>54</v>
      </c>
      <c r="AP63" s="110">
        <v>3</v>
      </c>
      <c r="AQ63" s="13">
        <v>28</v>
      </c>
      <c r="AR63" s="13">
        <f t="shared" si="2"/>
        <v>205</v>
      </c>
      <c r="AS63" s="54">
        <f t="shared" si="0"/>
        <v>0.63271604938271608</v>
      </c>
      <c r="AT63" s="131" t="s">
        <v>253</v>
      </c>
      <c r="AV63" s="122">
        <f t="shared" si="4"/>
        <v>0.55384615384615388</v>
      </c>
    </row>
    <row r="64" spans="1:48">
      <c r="A64" s="3">
        <v>12</v>
      </c>
      <c r="B64" s="3" t="s">
        <v>106</v>
      </c>
      <c r="C64" s="6" t="s">
        <v>292</v>
      </c>
      <c r="D64" s="110">
        <v>2</v>
      </c>
      <c r="F64" s="35">
        <v>2</v>
      </c>
      <c r="L64" s="1">
        <v>14</v>
      </c>
      <c r="N64" s="13">
        <v>-1</v>
      </c>
      <c r="P64" s="13">
        <v>4</v>
      </c>
      <c r="T64" s="1">
        <v>53</v>
      </c>
      <c r="U64" s="43">
        <v>17</v>
      </c>
      <c r="W64" s="13">
        <v>-1</v>
      </c>
      <c r="AC64" s="13">
        <v>58</v>
      </c>
      <c r="AD64" s="76">
        <v>25</v>
      </c>
      <c r="AK64" s="13">
        <v>4</v>
      </c>
      <c r="AN64" s="110">
        <v>-1</v>
      </c>
      <c r="AO64" s="110">
        <v>71</v>
      </c>
      <c r="AP64" s="110">
        <v>3</v>
      </c>
      <c r="AQ64" s="13">
        <v>28</v>
      </c>
      <c r="AR64" s="13">
        <f t="shared" si="2"/>
        <v>278</v>
      </c>
      <c r="AS64" s="54">
        <f t="shared" si="0"/>
        <v>0.85802469135802473</v>
      </c>
      <c r="AT64" s="131" t="s">
        <v>252</v>
      </c>
      <c r="AV64" s="122">
        <f t="shared" si="4"/>
        <v>0.89230769230769236</v>
      </c>
    </row>
    <row r="65" spans="1:48">
      <c r="A65" s="3">
        <v>13</v>
      </c>
      <c r="B65" s="3" t="s">
        <v>107</v>
      </c>
      <c r="C65" s="6" t="s">
        <v>71</v>
      </c>
      <c r="D65" s="110">
        <v>2</v>
      </c>
      <c r="F65" s="35">
        <v>1</v>
      </c>
      <c r="H65" s="13">
        <v>3</v>
      </c>
      <c r="L65" s="1">
        <v>8</v>
      </c>
      <c r="P65" s="13">
        <v>4</v>
      </c>
      <c r="T65" s="1">
        <v>51</v>
      </c>
      <c r="U65" s="43">
        <v>15</v>
      </c>
      <c r="AC65" s="13">
        <v>42</v>
      </c>
      <c r="AD65" s="76">
        <v>0</v>
      </c>
      <c r="AH65" s="1">
        <v>-1</v>
      </c>
      <c r="AK65" s="13">
        <v>2</v>
      </c>
      <c r="AO65" s="110">
        <v>45</v>
      </c>
      <c r="AP65" s="110">
        <v>3</v>
      </c>
      <c r="AQ65" s="13">
        <v>28</v>
      </c>
      <c r="AR65" s="13">
        <f t="shared" si="2"/>
        <v>203</v>
      </c>
      <c r="AS65" s="54">
        <f t="shared" si="0"/>
        <v>0.62654320987654322</v>
      </c>
      <c r="AT65" s="131" t="s">
        <v>190</v>
      </c>
      <c r="AV65" s="122">
        <f t="shared" si="4"/>
        <v>0.64615384615384619</v>
      </c>
    </row>
    <row r="66" spans="1:48">
      <c r="A66" s="3">
        <v>14</v>
      </c>
      <c r="B66" s="3" t="s">
        <v>108</v>
      </c>
      <c r="C66" s="6" t="s">
        <v>72</v>
      </c>
      <c r="D66" s="110">
        <v>2</v>
      </c>
      <c r="F66" s="35">
        <v>1</v>
      </c>
      <c r="H66" s="13">
        <v>3</v>
      </c>
      <c r="L66" s="1">
        <v>11</v>
      </c>
      <c r="P66" s="13">
        <v>4</v>
      </c>
      <c r="T66" s="1">
        <v>38</v>
      </c>
      <c r="U66" s="43">
        <v>6</v>
      </c>
      <c r="AC66" s="13">
        <v>40</v>
      </c>
      <c r="AD66" s="76">
        <v>4</v>
      </c>
      <c r="AK66" s="13">
        <v>2</v>
      </c>
      <c r="AN66" s="110">
        <v>-1</v>
      </c>
      <c r="AO66" s="110">
        <v>52</v>
      </c>
      <c r="AP66" s="110">
        <v>3</v>
      </c>
      <c r="AQ66" s="13">
        <v>28</v>
      </c>
      <c r="AR66" s="13">
        <f t="shared" si="2"/>
        <v>193</v>
      </c>
      <c r="AS66" s="54">
        <f t="shared" si="0"/>
        <v>0.59567901234567899</v>
      </c>
      <c r="AT66" s="131" t="s">
        <v>198</v>
      </c>
      <c r="AV66" s="122">
        <f t="shared" si="4"/>
        <v>0.61538461538461542</v>
      </c>
    </row>
    <row r="67" spans="1:48">
      <c r="A67" s="3">
        <v>15</v>
      </c>
      <c r="B67" s="3" t="s">
        <v>109</v>
      </c>
      <c r="C67" s="6" t="s">
        <v>73</v>
      </c>
      <c r="D67" s="110">
        <v>2</v>
      </c>
      <c r="F67" s="35">
        <v>2</v>
      </c>
      <c r="I67" s="1">
        <v>-1</v>
      </c>
      <c r="L67" s="1">
        <v>6</v>
      </c>
      <c r="N67" s="13">
        <v>-1</v>
      </c>
      <c r="Q67" s="1">
        <v>-1</v>
      </c>
      <c r="R67" s="1">
        <v>-1</v>
      </c>
      <c r="S67" s="43">
        <v>-1</v>
      </c>
      <c r="T67" s="1">
        <v>0</v>
      </c>
      <c r="U67" s="43">
        <v>0</v>
      </c>
      <c r="W67" s="13">
        <v>-1</v>
      </c>
      <c r="Y67" s="1">
        <v>-1</v>
      </c>
      <c r="AA67" s="13">
        <v>-1</v>
      </c>
      <c r="AB67" s="13">
        <v>-1</v>
      </c>
      <c r="AC67" s="13">
        <v>0</v>
      </c>
      <c r="AD67" s="76">
        <v>0</v>
      </c>
      <c r="AH67" s="1">
        <v>-1</v>
      </c>
      <c r="AK67" s="13">
        <v>0</v>
      </c>
      <c r="AL67" s="110">
        <v>-1</v>
      </c>
      <c r="AN67" s="110">
        <v>-1</v>
      </c>
      <c r="AO67" s="110">
        <v>0</v>
      </c>
      <c r="AP67" s="110">
        <v>3</v>
      </c>
      <c r="AQ67" s="13">
        <v>28</v>
      </c>
      <c r="AR67" s="13">
        <f t="shared" si="2"/>
        <v>29</v>
      </c>
      <c r="AS67" s="54">
        <f t="shared" si="0"/>
        <v>8.9506172839506168E-2</v>
      </c>
      <c r="AT67" s="131" t="s">
        <v>203</v>
      </c>
      <c r="AU67" s="130">
        <v>41922</v>
      </c>
      <c r="AV67" s="122">
        <f t="shared" si="4"/>
        <v>0</v>
      </c>
    </row>
    <row r="68" spans="1:48">
      <c r="A68" s="3">
        <v>16</v>
      </c>
      <c r="B68" s="3" t="s">
        <v>110</v>
      </c>
      <c r="C68" s="6" t="s">
        <v>74</v>
      </c>
      <c r="D68" s="110">
        <v>2</v>
      </c>
      <c r="F68" s="35">
        <v>2</v>
      </c>
      <c r="L68" s="1">
        <v>13</v>
      </c>
      <c r="P68" s="13">
        <v>4</v>
      </c>
      <c r="T68" s="1">
        <v>60</v>
      </c>
      <c r="U68" s="43">
        <v>15</v>
      </c>
      <c r="AA68" s="13">
        <v>-1</v>
      </c>
      <c r="AC68" s="13">
        <v>56</v>
      </c>
      <c r="AD68" s="76">
        <v>22</v>
      </c>
      <c r="AK68" s="13">
        <v>4</v>
      </c>
      <c r="AO68" s="110">
        <v>90</v>
      </c>
      <c r="AP68" s="110">
        <v>3</v>
      </c>
      <c r="AQ68" s="13">
        <v>28</v>
      </c>
      <c r="AR68" s="13">
        <f t="shared" si="2"/>
        <v>298</v>
      </c>
      <c r="AS68" s="54">
        <f t="shared" si="0"/>
        <v>0.91975308641975306</v>
      </c>
      <c r="AT68" s="131" t="s">
        <v>225</v>
      </c>
      <c r="AV68" s="122">
        <f t="shared" si="4"/>
        <v>0.86153846153846159</v>
      </c>
    </row>
    <row r="69" spans="1:48">
      <c r="A69" s="3">
        <v>17</v>
      </c>
      <c r="B69" s="3" t="s">
        <v>186</v>
      </c>
      <c r="C69" s="6" t="s">
        <v>75</v>
      </c>
      <c r="D69" s="110">
        <v>2</v>
      </c>
      <c r="F69" s="35">
        <v>2</v>
      </c>
      <c r="I69" s="1">
        <v>-1</v>
      </c>
      <c r="L69" s="1">
        <v>9</v>
      </c>
      <c r="N69" s="13">
        <v>-1</v>
      </c>
      <c r="P69" s="13">
        <v>4</v>
      </c>
      <c r="Q69" s="1">
        <v>-1</v>
      </c>
      <c r="T69" s="1">
        <v>51</v>
      </c>
      <c r="U69" s="43">
        <v>3</v>
      </c>
      <c r="W69" s="13">
        <v>-1</v>
      </c>
      <c r="AC69" s="13">
        <v>43</v>
      </c>
      <c r="AD69" s="76">
        <v>15</v>
      </c>
      <c r="AK69" s="13">
        <v>4</v>
      </c>
      <c r="AL69" s="110">
        <v>-1</v>
      </c>
      <c r="AO69" s="110">
        <v>57</v>
      </c>
      <c r="AP69" s="110">
        <v>3</v>
      </c>
      <c r="AQ69" s="13">
        <v>28</v>
      </c>
      <c r="AR69" s="13">
        <f t="shared" si="2"/>
        <v>216</v>
      </c>
      <c r="AS69" s="54">
        <f t="shared" ref="AS69:AS90" si="5">AR69/324</f>
        <v>0.66666666666666663</v>
      </c>
      <c r="AT69" s="131" t="s">
        <v>190</v>
      </c>
      <c r="AV69" s="122">
        <f t="shared" si="4"/>
        <v>0.66153846153846152</v>
      </c>
    </row>
    <row r="70" spans="1:48">
      <c r="A70" s="3">
        <v>18</v>
      </c>
      <c r="B70" s="3" t="s">
        <v>76</v>
      </c>
      <c r="C70" s="6" t="s">
        <v>77</v>
      </c>
      <c r="D70" s="110">
        <v>2</v>
      </c>
      <c r="F70" s="35">
        <v>2</v>
      </c>
      <c r="L70" s="1">
        <v>15</v>
      </c>
      <c r="P70" s="13">
        <v>4</v>
      </c>
      <c r="T70" s="1">
        <v>43</v>
      </c>
      <c r="U70" s="43">
        <v>13</v>
      </c>
      <c r="AC70" s="13">
        <v>52</v>
      </c>
      <c r="AD70" s="76">
        <v>21</v>
      </c>
      <c r="AK70" s="13">
        <v>5</v>
      </c>
      <c r="AO70" s="110">
        <v>80</v>
      </c>
      <c r="AP70" s="110">
        <v>3</v>
      </c>
      <c r="AQ70" s="13">
        <v>28</v>
      </c>
      <c r="AR70" s="13">
        <f t="shared" ref="AR70:AR90" si="6">SUM(D70:AQ70)</f>
        <v>268</v>
      </c>
      <c r="AS70" s="54">
        <f t="shared" si="5"/>
        <v>0.8271604938271605</v>
      </c>
      <c r="AT70" s="131" t="s">
        <v>192</v>
      </c>
      <c r="AV70" s="122">
        <f t="shared" si="4"/>
        <v>0.8</v>
      </c>
    </row>
    <row r="71" spans="1:48">
      <c r="A71" s="3">
        <v>19</v>
      </c>
      <c r="B71" s="3" t="s">
        <v>111</v>
      </c>
      <c r="C71" s="6" t="s">
        <v>78</v>
      </c>
      <c r="D71" s="110">
        <v>2</v>
      </c>
      <c r="F71" s="35">
        <v>2</v>
      </c>
      <c r="L71" s="1">
        <v>11</v>
      </c>
      <c r="P71" s="13">
        <v>4</v>
      </c>
      <c r="T71" s="1">
        <v>50</v>
      </c>
      <c r="U71" s="43">
        <v>10</v>
      </c>
      <c r="AC71" s="13">
        <v>59</v>
      </c>
      <c r="AD71" s="76">
        <v>14</v>
      </c>
      <c r="AK71" s="13">
        <v>5</v>
      </c>
      <c r="AL71" s="110">
        <v>-1</v>
      </c>
      <c r="AO71" s="110">
        <v>75</v>
      </c>
      <c r="AP71" s="110">
        <v>3</v>
      </c>
      <c r="AQ71" s="13">
        <v>28</v>
      </c>
      <c r="AR71" s="13">
        <f t="shared" si="6"/>
        <v>262</v>
      </c>
      <c r="AS71" s="54">
        <f t="shared" si="5"/>
        <v>0.80864197530864201</v>
      </c>
      <c r="AT71" s="131" t="s">
        <v>192</v>
      </c>
      <c r="AV71" s="122">
        <f t="shared" si="4"/>
        <v>0.90769230769230769</v>
      </c>
    </row>
    <row r="72" spans="1:48">
      <c r="A72" s="3">
        <v>20</v>
      </c>
      <c r="B72" s="3" t="s">
        <v>79</v>
      </c>
      <c r="C72" s="6" t="s">
        <v>80</v>
      </c>
      <c r="D72" s="110">
        <v>2</v>
      </c>
      <c r="E72" s="13">
        <v>-1</v>
      </c>
      <c r="F72" s="35">
        <v>2</v>
      </c>
      <c r="L72" s="1">
        <v>15</v>
      </c>
      <c r="P72" s="13">
        <v>4</v>
      </c>
      <c r="Q72" s="1">
        <v>0</v>
      </c>
      <c r="R72" s="1">
        <v>-1</v>
      </c>
      <c r="T72" s="1">
        <v>41</v>
      </c>
      <c r="U72" s="43">
        <v>15</v>
      </c>
      <c r="AB72" s="13">
        <v>-1</v>
      </c>
      <c r="AC72" s="13">
        <v>52</v>
      </c>
      <c r="AD72" s="76">
        <v>25</v>
      </c>
      <c r="AK72" s="13">
        <v>3</v>
      </c>
      <c r="AO72" s="110">
        <v>73</v>
      </c>
      <c r="AP72" s="110">
        <v>3</v>
      </c>
      <c r="AQ72" s="13">
        <v>28</v>
      </c>
      <c r="AR72" s="13">
        <f t="shared" si="6"/>
        <v>260</v>
      </c>
      <c r="AS72" s="54">
        <f t="shared" si="5"/>
        <v>0.80246913580246915</v>
      </c>
      <c r="AT72" s="131" t="s">
        <v>192</v>
      </c>
      <c r="AV72" s="122">
        <f t="shared" si="4"/>
        <v>0.8</v>
      </c>
    </row>
    <row r="73" spans="1:48">
      <c r="A73" s="3">
        <v>21</v>
      </c>
      <c r="B73" s="3" t="s">
        <v>112</v>
      </c>
      <c r="C73" s="6" t="s">
        <v>81</v>
      </c>
      <c r="D73" s="110">
        <v>2</v>
      </c>
      <c r="F73" s="35">
        <v>2</v>
      </c>
      <c r="L73" s="1">
        <v>13</v>
      </c>
      <c r="P73" s="13">
        <v>4</v>
      </c>
      <c r="T73" s="1">
        <v>46</v>
      </c>
      <c r="U73" s="43">
        <v>12</v>
      </c>
      <c r="Y73" s="1">
        <v>-1</v>
      </c>
      <c r="AC73" s="13">
        <v>44</v>
      </c>
      <c r="AD73" s="76">
        <v>24</v>
      </c>
      <c r="AK73" s="13">
        <v>3</v>
      </c>
      <c r="AO73" s="110">
        <v>62</v>
      </c>
      <c r="AP73" s="110">
        <v>3</v>
      </c>
      <c r="AQ73" s="13">
        <v>28</v>
      </c>
      <c r="AR73" s="13">
        <f t="shared" si="6"/>
        <v>242</v>
      </c>
      <c r="AS73" s="54">
        <f t="shared" si="5"/>
        <v>0.74691358024691357</v>
      </c>
      <c r="AT73" s="131" t="s">
        <v>349</v>
      </c>
      <c r="AV73" s="122">
        <f t="shared" si="4"/>
        <v>0.67692307692307696</v>
      </c>
    </row>
    <row r="74" spans="1:48">
      <c r="A74" s="3">
        <v>22</v>
      </c>
      <c r="B74" s="3" t="s">
        <v>113</v>
      </c>
      <c r="C74" s="6" t="s">
        <v>82</v>
      </c>
      <c r="D74" s="110">
        <v>2</v>
      </c>
      <c r="F74" s="35">
        <v>2</v>
      </c>
      <c r="H74" s="13">
        <v>4</v>
      </c>
      <c r="L74" s="1">
        <v>13</v>
      </c>
      <c r="P74" s="13">
        <v>4</v>
      </c>
      <c r="Q74" s="1">
        <v>-1</v>
      </c>
      <c r="T74" s="1">
        <v>52</v>
      </c>
      <c r="U74" s="43">
        <v>7</v>
      </c>
      <c r="Y74" s="1">
        <v>-1</v>
      </c>
      <c r="AC74" s="13">
        <v>43</v>
      </c>
      <c r="AD74" s="76">
        <v>13</v>
      </c>
      <c r="AH74" s="1">
        <v>-1</v>
      </c>
      <c r="AK74" s="13">
        <v>2</v>
      </c>
      <c r="AO74" s="110">
        <v>53</v>
      </c>
      <c r="AP74" s="110">
        <v>3</v>
      </c>
      <c r="AQ74" s="13">
        <v>28</v>
      </c>
      <c r="AR74" s="13">
        <f t="shared" si="6"/>
        <v>223</v>
      </c>
      <c r="AS74" s="54">
        <f t="shared" si="5"/>
        <v>0.68827160493827155</v>
      </c>
      <c r="AT74" s="131" t="s">
        <v>190</v>
      </c>
      <c r="AV74" s="122">
        <f t="shared" si="4"/>
        <v>0.66153846153846152</v>
      </c>
    </row>
    <row r="75" spans="1:48">
      <c r="A75" s="3">
        <v>23</v>
      </c>
      <c r="B75" s="3" t="s">
        <v>115</v>
      </c>
      <c r="C75" s="6" t="s">
        <v>83</v>
      </c>
      <c r="D75" s="110">
        <v>2</v>
      </c>
      <c r="F75" s="35">
        <v>0</v>
      </c>
      <c r="H75" s="13">
        <v>3</v>
      </c>
      <c r="L75" s="1">
        <v>9</v>
      </c>
      <c r="P75" s="13">
        <v>4</v>
      </c>
      <c r="T75" s="1">
        <v>39</v>
      </c>
      <c r="U75" s="43">
        <v>3</v>
      </c>
      <c r="AC75" s="13">
        <v>49</v>
      </c>
      <c r="AD75" s="76">
        <v>13</v>
      </c>
      <c r="AK75" s="13">
        <v>2</v>
      </c>
      <c r="AO75" s="110">
        <v>72</v>
      </c>
      <c r="AP75" s="110">
        <v>3</v>
      </c>
      <c r="AQ75" s="13">
        <v>28</v>
      </c>
      <c r="AR75" s="13">
        <f t="shared" si="6"/>
        <v>227</v>
      </c>
      <c r="AS75" s="54">
        <f t="shared" si="5"/>
        <v>0.70061728395061729</v>
      </c>
      <c r="AT75" s="131" t="s">
        <v>190</v>
      </c>
      <c r="AV75" s="122">
        <f t="shared" si="4"/>
        <v>0.75384615384615383</v>
      </c>
    </row>
    <row r="76" spans="1:48">
      <c r="A76" s="3">
        <v>24</v>
      </c>
      <c r="B76" s="3" t="s">
        <v>114</v>
      </c>
      <c r="C76" s="6" t="s">
        <v>84</v>
      </c>
      <c r="D76" s="110">
        <v>2</v>
      </c>
      <c r="F76" s="35">
        <v>1</v>
      </c>
      <c r="H76" s="13">
        <v>3</v>
      </c>
      <c r="L76" s="1">
        <v>14</v>
      </c>
      <c r="P76" s="13">
        <v>4</v>
      </c>
      <c r="T76" s="1">
        <v>31</v>
      </c>
      <c r="U76" s="43">
        <v>6</v>
      </c>
      <c r="AB76" s="13">
        <v>-1</v>
      </c>
      <c r="AC76" s="13">
        <v>33</v>
      </c>
      <c r="AD76" s="76">
        <v>18</v>
      </c>
      <c r="AK76" s="13">
        <v>2</v>
      </c>
      <c r="AO76" s="110">
        <v>65</v>
      </c>
      <c r="AP76" s="110">
        <v>3</v>
      </c>
      <c r="AQ76" s="13">
        <v>28</v>
      </c>
      <c r="AR76" s="13">
        <f t="shared" si="6"/>
        <v>209</v>
      </c>
      <c r="AS76" s="54">
        <f t="shared" si="5"/>
        <v>0.64506172839506171</v>
      </c>
      <c r="AT76" s="131" t="s">
        <v>190</v>
      </c>
      <c r="AV76" s="122">
        <f t="shared" si="4"/>
        <v>0.50769230769230766</v>
      </c>
    </row>
    <row r="77" spans="1:48">
      <c r="A77" s="3">
        <v>25</v>
      </c>
      <c r="B77" s="3" t="s">
        <v>85</v>
      </c>
      <c r="C77" s="6" t="s">
        <v>86</v>
      </c>
      <c r="D77" s="110">
        <v>2</v>
      </c>
      <c r="F77" s="35">
        <v>2</v>
      </c>
      <c r="H77" s="13">
        <v>5</v>
      </c>
      <c r="L77" s="1">
        <v>16</v>
      </c>
      <c r="N77" s="13">
        <v>-1</v>
      </c>
      <c r="P77" s="13">
        <v>4</v>
      </c>
      <c r="T77" s="1">
        <v>38</v>
      </c>
      <c r="U77" s="43">
        <v>15</v>
      </c>
      <c r="W77" s="13">
        <v>-1</v>
      </c>
      <c r="AC77" s="13">
        <v>51</v>
      </c>
      <c r="AD77" s="76">
        <v>18</v>
      </c>
      <c r="AK77" s="13">
        <v>4</v>
      </c>
      <c r="AN77" s="110">
        <v>-1</v>
      </c>
      <c r="AO77" s="110">
        <v>72</v>
      </c>
      <c r="AP77" s="110">
        <v>3</v>
      </c>
      <c r="AQ77" s="13">
        <v>28</v>
      </c>
      <c r="AR77" s="13">
        <f t="shared" si="6"/>
        <v>255</v>
      </c>
      <c r="AS77" s="54">
        <f t="shared" si="5"/>
        <v>0.78703703703703709</v>
      </c>
      <c r="AT77" s="131" t="s">
        <v>192</v>
      </c>
      <c r="AV77" s="122">
        <f t="shared" si="4"/>
        <v>0.7846153846153846</v>
      </c>
    </row>
    <row r="78" spans="1:48">
      <c r="A78" s="3">
        <v>26</v>
      </c>
      <c r="B78" s="3" t="s">
        <v>116</v>
      </c>
      <c r="C78" s="6" t="s">
        <v>87</v>
      </c>
      <c r="D78" s="110">
        <v>2</v>
      </c>
      <c r="F78" s="35">
        <v>2</v>
      </c>
      <c r="L78" s="1">
        <v>12</v>
      </c>
      <c r="P78" s="13">
        <v>4</v>
      </c>
      <c r="T78" s="1">
        <v>33</v>
      </c>
      <c r="U78" s="43">
        <v>5</v>
      </c>
      <c r="AA78" s="13">
        <v>-1</v>
      </c>
      <c r="AB78" s="13">
        <v>-1</v>
      </c>
      <c r="AC78" s="13">
        <v>0</v>
      </c>
      <c r="AD78" s="76">
        <v>0</v>
      </c>
      <c r="AH78" s="1">
        <v>-1</v>
      </c>
      <c r="AK78" s="13">
        <v>0</v>
      </c>
      <c r="AL78" s="110">
        <v>-1</v>
      </c>
      <c r="AN78" s="110">
        <v>-1</v>
      </c>
      <c r="AO78" s="110">
        <v>0</v>
      </c>
      <c r="AP78" s="110">
        <v>3</v>
      </c>
      <c r="AQ78" s="13">
        <v>28</v>
      </c>
      <c r="AR78" s="13">
        <f t="shared" si="6"/>
        <v>84</v>
      </c>
      <c r="AS78" s="54">
        <f t="shared" si="5"/>
        <v>0.25925925925925924</v>
      </c>
      <c r="AT78" s="131" t="s">
        <v>203</v>
      </c>
      <c r="AU78" s="130">
        <v>41943</v>
      </c>
      <c r="AV78" s="122">
        <f t="shared" si="4"/>
        <v>0</v>
      </c>
    </row>
    <row r="79" spans="1:48">
      <c r="A79" s="3">
        <v>27</v>
      </c>
      <c r="B79" s="3" t="s">
        <v>88</v>
      </c>
      <c r="C79" s="6" t="s">
        <v>89</v>
      </c>
      <c r="D79" s="110">
        <v>2</v>
      </c>
      <c r="F79" s="35">
        <v>2</v>
      </c>
      <c r="L79" s="1">
        <v>9</v>
      </c>
      <c r="P79" s="13">
        <v>4</v>
      </c>
      <c r="T79" s="1">
        <v>39</v>
      </c>
      <c r="U79" s="43">
        <v>15</v>
      </c>
      <c r="AA79" s="13">
        <v>-1</v>
      </c>
      <c r="AC79" s="13">
        <v>65</v>
      </c>
      <c r="AD79" s="76">
        <v>11</v>
      </c>
      <c r="AK79" s="13">
        <v>4</v>
      </c>
      <c r="AL79" s="110">
        <v>-1</v>
      </c>
      <c r="AM79" s="110">
        <v>1</v>
      </c>
      <c r="AN79" s="110">
        <v>-1</v>
      </c>
      <c r="AO79" s="110">
        <v>68</v>
      </c>
      <c r="AP79" s="110">
        <v>3</v>
      </c>
      <c r="AQ79" s="13">
        <v>28</v>
      </c>
      <c r="AR79" s="13">
        <f t="shared" si="6"/>
        <v>248</v>
      </c>
      <c r="AS79" s="54">
        <f t="shared" si="5"/>
        <v>0.76543209876543206</v>
      </c>
      <c r="AT79" s="131" t="s">
        <v>256</v>
      </c>
      <c r="AV79" s="122">
        <f t="shared" si="4"/>
        <v>1</v>
      </c>
    </row>
    <row r="80" spans="1:48">
      <c r="A80" s="3">
        <v>28</v>
      </c>
      <c r="B80" s="3" t="s">
        <v>117</v>
      </c>
      <c r="C80" s="6" t="s">
        <v>90</v>
      </c>
      <c r="D80" s="110">
        <v>-1</v>
      </c>
      <c r="F80" s="35">
        <v>0</v>
      </c>
      <c r="G80" s="13">
        <v>-1</v>
      </c>
      <c r="H80" s="13">
        <v>5</v>
      </c>
      <c r="L80" s="1">
        <v>5</v>
      </c>
      <c r="P80" s="13">
        <v>4</v>
      </c>
      <c r="T80" s="1">
        <v>41</v>
      </c>
      <c r="U80" s="43">
        <v>0</v>
      </c>
      <c r="Y80" s="1">
        <v>-1</v>
      </c>
      <c r="AC80" s="13">
        <v>56</v>
      </c>
      <c r="AD80" s="76">
        <v>22</v>
      </c>
      <c r="AK80" s="13">
        <v>5</v>
      </c>
      <c r="AO80" s="110">
        <v>71</v>
      </c>
      <c r="AP80" s="110">
        <v>3</v>
      </c>
      <c r="AQ80" s="13">
        <v>28</v>
      </c>
      <c r="AR80" s="13">
        <f t="shared" si="6"/>
        <v>237</v>
      </c>
      <c r="AS80" s="54">
        <f t="shared" si="5"/>
        <v>0.73148148148148151</v>
      </c>
      <c r="AT80" s="131" t="s">
        <v>349</v>
      </c>
      <c r="AV80" s="122">
        <f t="shared" si="4"/>
        <v>0.86153846153846159</v>
      </c>
    </row>
    <row r="81" spans="1:48">
      <c r="A81" s="3">
        <v>29</v>
      </c>
      <c r="B81" s="3" t="s">
        <v>118</v>
      </c>
      <c r="C81" s="6" t="s">
        <v>91</v>
      </c>
      <c r="D81" s="110">
        <v>2</v>
      </c>
      <c r="F81" s="35">
        <v>2</v>
      </c>
      <c r="H81" s="13">
        <v>5</v>
      </c>
      <c r="L81" s="1">
        <v>12</v>
      </c>
      <c r="P81" s="13">
        <v>4</v>
      </c>
      <c r="T81" s="1">
        <v>50</v>
      </c>
      <c r="U81" s="43">
        <v>11</v>
      </c>
      <c r="AC81" s="13">
        <v>47</v>
      </c>
      <c r="AD81" s="76">
        <v>22</v>
      </c>
      <c r="AK81" s="13">
        <v>4</v>
      </c>
      <c r="AO81" s="110">
        <v>69</v>
      </c>
      <c r="AP81" s="110">
        <v>3</v>
      </c>
      <c r="AQ81" s="13">
        <v>28</v>
      </c>
      <c r="AR81" s="13">
        <f t="shared" si="6"/>
        <v>259</v>
      </c>
      <c r="AS81" s="54">
        <f t="shared" si="5"/>
        <v>0.79938271604938271</v>
      </c>
      <c r="AT81" s="131" t="s">
        <v>192</v>
      </c>
      <c r="AV81" s="122">
        <f t="shared" si="4"/>
        <v>0.72307692307692306</v>
      </c>
    </row>
    <row r="82" spans="1:48">
      <c r="A82" s="3">
        <v>30</v>
      </c>
      <c r="B82" s="3" t="s">
        <v>92</v>
      </c>
      <c r="C82" s="6" t="s">
        <v>93</v>
      </c>
      <c r="D82" s="110">
        <v>-1</v>
      </c>
      <c r="E82" s="13">
        <v>-1</v>
      </c>
      <c r="F82" s="35">
        <v>0</v>
      </c>
      <c r="G82" s="13">
        <v>-1</v>
      </c>
      <c r="I82" s="1">
        <v>-1</v>
      </c>
      <c r="K82" s="1">
        <v>-1</v>
      </c>
      <c r="L82" s="1">
        <v>0</v>
      </c>
      <c r="N82" s="13">
        <v>-1</v>
      </c>
      <c r="P82" s="13">
        <v>0</v>
      </c>
      <c r="Q82" s="1">
        <v>-1</v>
      </c>
      <c r="R82" s="1">
        <v>-1</v>
      </c>
      <c r="S82" s="43">
        <v>-1</v>
      </c>
      <c r="T82" s="1">
        <v>0</v>
      </c>
      <c r="U82" s="43">
        <v>0</v>
      </c>
      <c r="W82" s="13">
        <v>-1</v>
      </c>
      <c r="Y82" s="1">
        <v>-1</v>
      </c>
      <c r="AA82" s="13">
        <v>-1</v>
      </c>
      <c r="AB82" s="13">
        <v>-1</v>
      </c>
      <c r="AC82" s="13">
        <v>0</v>
      </c>
      <c r="AD82" s="76">
        <v>0</v>
      </c>
      <c r="AH82" s="1">
        <v>-1</v>
      </c>
      <c r="AK82" s="13">
        <v>0</v>
      </c>
      <c r="AL82" s="110">
        <v>-1</v>
      </c>
      <c r="AN82" s="110">
        <v>-1</v>
      </c>
      <c r="AO82" s="110">
        <v>0</v>
      </c>
      <c r="AP82" s="110">
        <v>3</v>
      </c>
      <c r="AQ82" s="13">
        <v>28</v>
      </c>
      <c r="AR82" s="13">
        <f t="shared" si="6"/>
        <v>15</v>
      </c>
      <c r="AS82" s="54">
        <f t="shared" si="5"/>
        <v>4.6296296296296294E-2</v>
      </c>
      <c r="AT82" s="131" t="s">
        <v>226</v>
      </c>
      <c r="AU82" s="130">
        <v>41920</v>
      </c>
      <c r="AV82" s="122">
        <f t="shared" si="4"/>
        <v>0</v>
      </c>
    </row>
    <row r="83" spans="1:48">
      <c r="A83" s="3">
        <v>31</v>
      </c>
      <c r="B83" s="3" t="s">
        <v>119</v>
      </c>
      <c r="C83" s="6" t="s">
        <v>94</v>
      </c>
      <c r="D83" s="110">
        <v>2</v>
      </c>
      <c r="F83" s="35">
        <v>2</v>
      </c>
      <c r="H83" s="13">
        <v>5</v>
      </c>
      <c r="I83" s="1">
        <v>-1</v>
      </c>
      <c r="L83" s="1">
        <v>12</v>
      </c>
      <c r="P83" s="13">
        <v>4</v>
      </c>
      <c r="T83" s="1">
        <v>60</v>
      </c>
      <c r="U83" s="43">
        <v>13</v>
      </c>
      <c r="AA83" s="13">
        <v>-1</v>
      </c>
      <c r="AC83" s="13">
        <v>66</v>
      </c>
      <c r="AD83" s="76">
        <v>21</v>
      </c>
      <c r="AK83" s="13">
        <v>4</v>
      </c>
      <c r="AN83" s="110">
        <v>-1</v>
      </c>
      <c r="AO83" s="110">
        <v>87</v>
      </c>
      <c r="AP83" s="110">
        <v>3</v>
      </c>
      <c r="AQ83" s="13">
        <v>28</v>
      </c>
      <c r="AR83" s="13">
        <f t="shared" si="6"/>
        <v>304</v>
      </c>
      <c r="AS83" s="54">
        <f t="shared" si="5"/>
        <v>0.93827160493827155</v>
      </c>
      <c r="AT83" s="131" t="s">
        <v>225</v>
      </c>
      <c r="AV83" s="122">
        <f t="shared" si="4"/>
        <v>1.0153846153846153</v>
      </c>
    </row>
    <row r="84" spans="1:48">
      <c r="A84" s="3">
        <v>32</v>
      </c>
      <c r="B84" s="3" t="s">
        <v>120</v>
      </c>
      <c r="C84" s="6" t="s">
        <v>95</v>
      </c>
      <c r="D84" s="110">
        <v>2</v>
      </c>
      <c r="F84" s="35">
        <v>2</v>
      </c>
      <c r="H84" s="13">
        <v>5</v>
      </c>
      <c r="L84" s="1">
        <v>15</v>
      </c>
      <c r="P84" s="13">
        <v>4</v>
      </c>
      <c r="T84" s="1">
        <v>46</v>
      </c>
      <c r="U84" s="43">
        <v>13</v>
      </c>
      <c r="AA84" s="13">
        <v>-1</v>
      </c>
      <c r="AC84" s="13">
        <v>0</v>
      </c>
      <c r="AD84" s="76">
        <v>0</v>
      </c>
      <c r="AH84" s="1">
        <v>-1</v>
      </c>
      <c r="AK84" s="13">
        <v>0</v>
      </c>
      <c r="AL84" s="110">
        <v>-1</v>
      </c>
      <c r="AN84" s="110">
        <v>-1</v>
      </c>
      <c r="AO84" s="110">
        <v>0</v>
      </c>
      <c r="AP84" s="110">
        <v>3</v>
      </c>
      <c r="AQ84" s="13">
        <v>28</v>
      </c>
      <c r="AR84" s="13">
        <f t="shared" si="6"/>
        <v>114</v>
      </c>
      <c r="AS84" s="54">
        <f t="shared" si="5"/>
        <v>0.35185185185185186</v>
      </c>
      <c r="AT84" s="131" t="s">
        <v>203</v>
      </c>
      <c r="AU84" s="130">
        <v>41936</v>
      </c>
      <c r="AV84" s="122">
        <f t="shared" si="4"/>
        <v>0</v>
      </c>
    </row>
    <row r="85" spans="1:48">
      <c r="A85" s="3">
        <v>33</v>
      </c>
      <c r="B85" s="3" t="s">
        <v>121</v>
      </c>
      <c r="C85" s="6" t="s">
        <v>96</v>
      </c>
      <c r="D85" s="110">
        <v>2</v>
      </c>
      <c r="F85" s="35">
        <v>0</v>
      </c>
      <c r="G85" s="13">
        <v>-1</v>
      </c>
      <c r="L85" s="1">
        <v>7</v>
      </c>
      <c r="N85" s="13">
        <v>-1</v>
      </c>
      <c r="P85" s="13">
        <v>4</v>
      </c>
      <c r="T85" s="1">
        <v>40</v>
      </c>
      <c r="U85" s="43">
        <v>5</v>
      </c>
      <c r="AC85" s="13">
        <v>40</v>
      </c>
      <c r="AD85" s="76">
        <v>0</v>
      </c>
      <c r="AH85" s="1">
        <v>-1</v>
      </c>
      <c r="AK85" s="13">
        <v>3</v>
      </c>
      <c r="AL85" s="110" t="s">
        <v>338</v>
      </c>
      <c r="AN85" s="110">
        <v>-1</v>
      </c>
      <c r="AO85" s="110">
        <v>53</v>
      </c>
      <c r="AP85" s="110">
        <v>3</v>
      </c>
      <c r="AQ85" s="13">
        <v>28</v>
      </c>
      <c r="AR85" s="13">
        <f t="shared" si="6"/>
        <v>181</v>
      </c>
      <c r="AS85" s="54">
        <f t="shared" si="5"/>
        <v>0.55864197530864201</v>
      </c>
      <c r="AT85" s="131" t="s">
        <v>198</v>
      </c>
      <c r="AV85" s="122">
        <f t="shared" si="4"/>
        <v>0.61538461538461542</v>
      </c>
    </row>
    <row r="86" spans="1:48">
      <c r="A86" s="3">
        <v>34</v>
      </c>
      <c r="B86" s="3" t="s">
        <v>122</v>
      </c>
      <c r="C86" s="6" t="s">
        <v>97</v>
      </c>
      <c r="D86" s="110">
        <v>2</v>
      </c>
      <c r="F86" s="35">
        <v>0</v>
      </c>
      <c r="G86" s="13">
        <v>-1</v>
      </c>
      <c r="H86" s="13">
        <v>4</v>
      </c>
      <c r="L86" s="1">
        <v>7</v>
      </c>
      <c r="P86" s="13">
        <v>4</v>
      </c>
      <c r="Q86" s="1">
        <v>-1</v>
      </c>
      <c r="R86" s="1">
        <v>-1</v>
      </c>
      <c r="S86" s="43">
        <v>-1</v>
      </c>
      <c r="T86" s="1">
        <v>0</v>
      </c>
      <c r="U86" s="43">
        <v>2</v>
      </c>
      <c r="W86" s="13">
        <v>-1</v>
      </c>
      <c r="AC86" s="13">
        <v>42</v>
      </c>
      <c r="AD86" s="76">
        <v>15</v>
      </c>
      <c r="AK86" s="13">
        <v>2</v>
      </c>
      <c r="AL86" s="110">
        <v>-1</v>
      </c>
      <c r="AO86" s="110">
        <v>47</v>
      </c>
      <c r="AP86" s="110">
        <v>3</v>
      </c>
      <c r="AQ86" s="13">
        <v>28</v>
      </c>
      <c r="AR86" s="13">
        <f t="shared" si="6"/>
        <v>150</v>
      </c>
      <c r="AS86" s="54">
        <f t="shared" si="5"/>
        <v>0.46296296296296297</v>
      </c>
      <c r="AT86" s="131" t="s">
        <v>203</v>
      </c>
      <c r="AU86" s="130">
        <v>41983</v>
      </c>
      <c r="AV86" s="122">
        <f t="shared" si="4"/>
        <v>0.64615384615384619</v>
      </c>
    </row>
    <row r="87" spans="1:48">
      <c r="A87" s="3">
        <v>35</v>
      </c>
      <c r="B87" s="3" t="s">
        <v>123</v>
      </c>
      <c r="C87" s="6" t="s">
        <v>98</v>
      </c>
      <c r="D87" s="110">
        <v>2</v>
      </c>
      <c r="F87" s="35">
        <v>2</v>
      </c>
      <c r="H87" s="13">
        <v>4</v>
      </c>
      <c r="K87" s="1">
        <v>-1</v>
      </c>
      <c r="L87" s="1">
        <v>0</v>
      </c>
      <c r="P87" s="13">
        <v>4</v>
      </c>
      <c r="T87" s="1">
        <v>54</v>
      </c>
      <c r="U87" s="43">
        <v>8</v>
      </c>
      <c r="Y87" s="1">
        <v>-1</v>
      </c>
      <c r="AA87" s="13">
        <v>-1</v>
      </c>
      <c r="AC87" s="13">
        <v>44</v>
      </c>
      <c r="AD87" s="76">
        <v>18</v>
      </c>
      <c r="AK87" s="13">
        <v>2</v>
      </c>
      <c r="AL87" s="110">
        <v>-1</v>
      </c>
      <c r="AO87" s="110">
        <v>86</v>
      </c>
      <c r="AP87" s="110">
        <v>3</v>
      </c>
      <c r="AQ87" s="13">
        <v>28</v>
      </c>
      <c r="AR87" s="13">
        <f t="shared" si="6"/>
        <v>251</v>
      </c>
      <c r="AS87" s="54">
        <f t="shared" si="5"/>
        <v>0.77469135802469136</v>
      </c>
      <c r="AT87" s="131" t="s">
        <v>256</v>
      </c>
      <c r="AV87" s="122">
        <f t="shared" si="4"/>
        <v>0.67692307692307696</v>
      </c>
    </row>
    <row r="88" spans="1:48">
      <c r="A88" s="3">
        <v>36</v>
      </c>
      <c r="B88" s="3" t="s">
        <v>124</v>
      </c>
      <c r="C88" s="6" t="s">
        <v>99</v>
      </c>
      <c r="D88" s="110">
        <v>2</v>
      </c>
      <c r="F88" s="35">
        <v>2</v>
      </c>
      <c r="L88" s="1">
        <v>8</v>
      </c>
      <c r="P88" s="13">
        <v>4</v>
      </c>
      <c r="T88" s="1">
        <v>34</v>
      </c>
      <c r="U88" s="43">
        <v>2</v>
      </c>
      <c r="AA88" s="13">
        <v>-1</v>
      </c>
      <c r="AC88" s="13">
        <v>23</v>
      </c>
      <c r="AD88" s="76">
        <v>11</v>
      </c>
      <c r="AK88" s="13">
        <v>2</v>
      </c>
      <c r="AO88" s="110">
        <v>31</v>
      </c>
      <c r="AP88" s="110">
        <v>3</v>
      </c>
      <c r="AQ88" s="13">
        <v>28</v>
      </c>
      <c r="AR88" s="13">
        <f t="shared" si="6"/>
        <v>149</v>
      </c>
      <c r="AS88" s="54">
        <f t="shared" si="5"/>
        <v>0.45987654320987653</v>
      </c>
      <c r="AT88" s="131" t="s">
        <v>203</v>
      </c>
      <c r="AU88" s="130">
        <v>41983</v>
      </c>
      <c r="AV88" s="122">
        <f t="shared" si="4"/>
        <v>0.35384615384615387</v>
      </c>
    </row>
    <row r="89" spans="1:48">
      <c r="A89" s="3">
        <v>37</v>
      </c>
      <c r="B89" s="3" t="s">
        <v>205</v>
      </c>
      <c r="C89" s="6" t="s">
        <v>206</v>
      </c>
      <c r="D89" s="110">
        <v>2</v>
      </c>
      <c r="F89" s="35">
        <v>0</v>
      </c>
      <c r="G89" s="13">
        <v>-1</v>
      </c>
      <c r="L89" s="1">
        <v>9</v>
      </c>
      <c r="N89" s="13">
        <v>-1</v>
      </c>
      <c r="P89" s="13">
        <v>4</v>
      </c>
      <c r="T89" s="1">
        <v>24</v>
      </c>
      <c r="U89" s="43">
        <v>10</v>
      </c>
      <c r="AC89" s="13">
        <v>43</v>
      </c>
      <c r="AD89" s="76">
        <v>14</v>
      </c>
      <c r="AH89" s="1">
        <v>-1</v>
      </c>
      <c r="AK89" s="13">
        <v>2</v>
      </c>
      <c r="AM89" s="110">
        <v>6</v>
      </c>
      <c r="AO89" s="110">
        <v>58</v>
      </c>
      <c r="AP89" s="110">
        <v>3</v>
      </c>
      <c r="AQ89" s="13">
        <v>28</v>
      </c>
      <c r="AR89" s="13">
        <f t="shared" si="6"/>
        <v>200</v>
      </c>
      <c r="AS89" s="54">
        <f t="shared" si="5"/>
        <v>0.61728395061728392</v>
      </c>
      <c r="AT89" s="131" t="s">
        <v>253</v>
      </c>
      <c r="AV89" s="122">
        <f t="shared" si="4"/>
        <v>0.66153846153846152</v>
      </c>
    </row>
    <row r="90" spans="1:48">
      <c r="A90" s="3">
        <v>38</v>
      </c>
      <c r="B90" s="3" t="s">
        <v>125</v>
      </c>
      <c r="C90" s="6" t="s">
        <v>100</v>
      </c>
      <c r="D90" s="110">
        <v>2</v>
      </c>
      <c r="F90" s="35">
        <v>2</v>
      </c>
      <c r="L90" s="1">
        <v>15</v>
      </c>
      <c r="P90" s="13">
        <v>4</v>
      </c>
      <c r="T90" s="1">
        <v>51</v>
      </c>
      <c r="U90" s="43">
        <v>11</v>
      </c>
      <c r="AB90" s="13">
        <v>-1</v>
      </c>
      <c r="AC90" s="13">
        <v>50</v>
      </c>
      <c r="AD90" s="76">
        <v>17</v>
      </c>
      <c r="AK90" s="13">
        <v>2</v>
      </c>
      <c r="AO90" s="110">
        <v>62</v>
      </c>
      <c r="AP90" s="110">
        <v>3</v>
      </c>
      <c r="AQ90" s="13">
        <v>28</v>
      </c>
      <c r="AR90" s="13">
        <f t="shared" si="6"/>
        <v>246</v>
      </c>
      <c r="AS90" s="54">
        <f t="shared" si="5"/>
        <v>0.7592592592592593</v>
      </c>
      <c r="AT90" s="131" t="s">
        <v>349</v>
      </c>
      <c r="AV90" s="122">
        <f t="shared" si="4"/>
        <v>0.76923076923076927</v>
      </c>
    </row>
    <row r="91" spans="1:48">
      <c r="AK91" s="13">
        <v>0</v>
      </c>
      <c r="AO91" s="110"/>
      <c r="AP91" s="110">
        <v>3</v>
      </c>
    </row>
    <row r="92" spans="1:48">
      <c r="AO92" s="110"/>
      <c r="AQ92" s="13">
        <v>25</v>
      </c>
    </row>
    <row r="93" spans="1:48">
      <c r="AO93" s="110"/>
      <c r="AQ93" s="13">
        <v>25</v>
      </c>
    </row>
    <row r="94" spans="1:48">
      <c r="AO94" s="110"/>
    </row>
    <row r="95" spans="1:48">
      <c r="AO95" s="110"/>
    </row>
    <row r="96" spans="1:48">
      <c r="AO96" s="110"/>
    </row>
    <row r="97" spans="41:41">
      <c r="AO97" s="110"/>
    </row>
  </sheetData>
  <mergeCells count="3">
    <mergeCell ref="A4:C4"/>
    <mergeCell ref="A47:C47"/>
    <mergeCell ref="A48:C48"/>
  </mergeCells>
  <phoneticPr fontId="4" type="noConversion"/>
  <pageMargins left="0.75" right="0.25" top="0.25" bottom="0.5" header="0.25" footer="0.2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6"/>
  <sheetViews>
    <sheetView workbookViewId="0">
      <selection sqref="A1:BT56"/>
    </sheetView>
  </sheetViews>
  <sheetFormatPr baseColWidth="10" defaultRowHeight="15" x14ac:dyDescent="0"/>
  <sheetData>
    <row r="1" spans="1:72" ht="36">
      <c r="A1" s="70" t="s">
        <v>317</v>
      </c>
      <c r="B1" s="63"/>
      <c r="C1" s="63"/>
      <c r="D1" s="64">
        <v>30</v>
      </c>
      <c r="E1" s="64">
        <v>30</v>
      </c>
      <c r="F1" s="64">
        <v>2</v>
      </c>
      <c r="G1" s="64">
        <v>2</v>
      </c>
      <c r="H1" s="50" t="s">
        <v>212</v>
      </c>
      <c r="I1" s="65" t="s">
        <v>248</v>
      </c>
      <c r="J1" s="65">
        <v>7</v>
      </c>
      <c r="K1" s="65">
        <v>9</v>
      </c>
      <c r="L1" s="65">
        <v>9</v>
      </c>
      <c r="M1" s="65" t="s">
        <v>232</v>
      </c>
      <c r="N1" s="64">
        <v>14</v>
      </c>
      <c r="O1" s="64">
        <v>14</v>
      </c>
      <c r="P1" s="64">
        <v>16</v>
      </c>
      <c r="Q1" s="64">
        <v>16</v>
      </c>
      <c r="R1" s="64" t="s">
        <v>233</v>
      </c>
      <c r="S1" s="64" t="s">
        <v>251</v>
      </c>
      <c r="T1" s="66" t="s">
        <v>258</v>
      </c>
      <c r="U1" s="65">
        <v>21</v>
      </c>
      <c r="V1" s="65">
        <v>21</v>
      </c>
      <c r="W1" s="65">
        <v>23</v>
      </c>
      <c r="X1" s="65">
        <v>23</v>
      </c>
      <c r="Y1" s="65" t="s">
        <v>299</v>
      </c>
      <c r="Z1" s="65" t="s">
        <v>234</v>
      </c>
      <c r="AA1" s="64">
        <v>28</v>
      </c>
      <c r="AB1" s="64">
        <v>28</v>
      </c>
      <c r="AC1" s="64">
        <v>30</v>
      </c>
      <c r="AD1" s="64">
        <v>30</v>
      </c>
      <c r="AE1" s="64"/>
      <c r="AF1" s="65">
        <v>4</v>
      </c>
      <c r="AG1" s="65">
        <v>4</v>
      </c>
      <c r="AH1" s="65">
        <v>6</v>
      </c>
      <c r="AI1" s="65">
        <v>6</v>
      </c>
      <c r="AJ1" s="65" t="s">
        <v>235</v>
      </c>
      <c r="AK1" s="64">
        <v>11</v>
      </c>
      <c r="AL1" s="64">
        <v>11</v>
      </c>
      <c r="AM1" s="64">
        <v>13</v>
      </c>
      <c r="AN1" s="64">
        <v>13</v>
      </c>
      <c r="AO1" s="64"/>
      <c r="AP1" s="64"/>
      <c r="AQ1" s="64" t="s">
        <v>313</v>
      </c>
      <c r="AR1" s="67" t="s">
        <v>304</v>
      </c>
      <c r="AS1" s="65">
        <v>18</v>
      </c>
      <c r="AT1" s="65">
        <v>18</v>
      </c>
      <c r="AU1" s="65">
        <v>20</v>
      </c>
      <c r="AV1" s="65">
        <v>20</v>
      </c>
      <c r="AW1" s="64">
        <v>25</v>
      </c>
      <c r="AX1" s="64">
        <v>25</v>
      </c>
      <c r="AY1" s="64">
        <v>27</v>
      </c>
      <c r="AZ1" s="64">
        <v>27</v>
      </c>
      <c r="BA1" s="65"/>
      <c r="BB1" s="65"/>
      <c r="BC1" s="65" t="s">
        <v>307</v>
      </c>
      <c r="BD1" s="65" t="s">
        <v>308</v>
      </c>
      <c r="BE1" s="64" t="s">
        <v>251</v>
      </c>
      <c r="BF1" s="66" t="s">
        <v>258</v>
      </c>
      <c r="BG1" s="65" t="s">
        <v>248</v>
      </c>
      <c r="BH1" s="65" t="s">
        <v>309</v>
      </c>
      <c r="BI1" s="65" t="s">
        <v>311</v>
      </c>
      <c r="BJ1" s="50" t="s">
        <v>212</v>
      </c>
      <c r="BK1" s="65" t="s">
        <v>232</v>
      </c>
      <c r="BL1" s="64" t="s">
        <v>233</v>
      </c>
      <c r="BM1" s="64" t="s">
        <v>297</v>
      </c>
      <c r="BN1" s="68" t="s">
        <v>304</v>
      </c>
      <c r="BO1" s="69"/>
      <c r="BP1" s="69"/>
      <c r="BQ1" s="64" t="s">
        <v>314</v>
      </c>
      <c r="BR1" s="65" t="s">
        <v>315</v>
      </c>
      <c r="BS1" s="64" t="s">
        <v>313</v>
      </c>
      <c r="BT1" s="65" t="s">
        <v>316</v>
      </c>
    </row>
    <row r="2" spans="1:72" ht="18">
      <c r="A2" s="30"/>
      <c r="B2" s="48"/>
      <c r="C2" s="48"/>
      <c r="D2" s="49"/>
      <c r="E2" s="49"/>
      <c r="F2" s="49"/>
      <c r="G2" s="49"/>
      <c r="H2" s="50">
        <v>1</v>
      </c>
      <c r="I2" s="51"/>
      <c r="J2" s="51"/>
      <c r="K2" s="51"/>
      <c r="L2" s="51"/>
      <c r="M2" s="51"/>
      <c r="N2" s="49"/>
      <c r="O2" s="49"/>
      <c r="P2" s="49"/>
      <c r="Q2" s="49"/>
      <c r="R2" s="49"/>
      <c r="S2" s="49"/>
      <c r="T2" s="52"/>
      <c r="U2" s="51"/>
      <c r="V2" s="51"/>
      <c r="W2" s="51"/>
      <c r="X2" s="51"/>
      <c r="Y2" s="51"/>
      <c r="Z2" s="51">
        <v>2</v>
      </c>
      <c r="AA2" s="49"/>
      <c r="AB2" s="49"/>
      <c r="AC2" s="49"/>
      <c r="AD2" s="49"/>
      <c r="AE2" s="49">
        <v>3</v>
      </c>
      <c r="AF2" s="51"/>
      <c r="AG2" s="51"/>
      <c r="AH2" s="51"/>
      <c r="AI2" s="51"/>
      <c r="AJ2" s="51"/>
      <c r="AK2" s="49"/>
      <c r="AL2" s="49"/>
      <c r="AM2" s="49"/>
      <c r="AN2" s="49"/>
      <c r="AO2" s="49"/>
      <c r="AP2" s="49"/>
      <c r="AQ2" s="49"/>
      <c r="AR2" s="55"/>
      <c r="AS2" s="51"/>
      <c r="AT2" s="51"/>
      <c r="AU2" s="51"/>
      <c r="AV2" s="51"/>
      <c r="AW2" s="49"/>
      <c r="AX2" s="49"/>
      <c r="AY2" s="49"/>
      <c r="AZ2" s="49"/>
      <c r="BA2" s="51"/>
      <c r="BB2" s="51"/>
      <c r="BC2" s="51"/>
      <c r="BD2" s="51"/>
      <c r="BE2" s="49"/>
      <c r="BF2" s="52"/>
      <c r="BG2" s="52"/>
      <c r="BH2" s="51"/>
      <c r="BI2" s="49"/>
      <c r="BJ2" s="50">
        <v>1</v>
      </c>
      <c r="BK2" s="51"/>
      <c r="BL2" s="49"/>
      <c r="BM2" s="49">
        <v>3</v>
      </c>
      <c r="BN2" s="53">
        <v>0</v>
      </c>
      <c r="BQ2" s="58"/>
      <c r="BR2" s="49"/>
      <c r="BS2" s="49"/>
      <c r="BT2" s="58"/>
    </row>
    <row r="3" spans="1:72" ht="18">
      <c r="A3" s="30"/>
      <c r="B3" s="48"/>
      <c r="C3" s="48"/>
      <c r="D3" s="49"/>
      <c r="E3" s="49"/>
      <c r="F3" s="49"/>
      <c r="G3" s="49"/>
      <c r="H3" s="50">
        <v>13</v>
      </c>
      <c r="I3" s="51">
        <v>2</v>
      </c>
      <c r="J3" s="51"/>
      <c r="K3" s="51"/>
      <c r="L3" s="51"/>
      <c r="M3" s="51">
        <v>13</v>
      </c>
      <c r="N3" s="49"/>
      <c r="O3" s="49"/>
      <c r="P3" s="49"/>
      <c r="Q3" s="49"/>
      <c r="R3" s="49">
        <v>13</v>
      </c>
      <c r="S3" s="49"/>
      <c r="T3" s="52"/>
      <c r="U3" s="51"/>
      <c r="V3" s="51"/>
      <c r="W3" s="51"/>
      <c r="X3" s="51"/>
      <c r="Y3" s="51"/>
      <c r="Z3" s="51">
        <v>13</v>
      </c>
      <c r="AA3" s="49"/>
      <c r="AB3" s="49"/>
      <c r="AC3" s="49"/>
      <c r="AD3" s="49"/>
      <c r="AE3" s="49">
        <v>13</v>
      </c>
      <c r="AF3" s="51"/>
      <c r="AG3" s="51"/>
      <c r="AH3" s="51"/>
      <c r="AI3" s="51"/>
      <c r="AJ3" s="51"/>
      <c r="AK3" s="49"/>
      <c r="AL3" s="49"/>
      <c r="AM3" s="49"/>
      <c r="AN3" s="49"/>
      <c r="AO3" s="49">
        <v>80</v>
      </c>
      <c r="AP3" s="49"/>
      <c r="AQ3" s="49"/>
      <c r="AR3" s="55"/>
      <c r="AS3" s="51"/>
      <c r="AT3" s="51"/>
      <c r="AU3" s="51"/>
      <c r="AV3" s="51"/>
      <c r="AW3" s="49"/>
      <c r="AX3" s="49"/>
      <c r="AY3" s="49"/>
      <c r="AZ3" s="49"/>
      <c r="BA3" s="51"/>
      <c r="BB3" s="51"/>
      <c r="BC3" s="51"/>
      <c r="BD3" s="51"/>
      <c r="BE3" s="49"/>
      <c r="BF3" s="52"/>
      <c r="BG3" s="52"/>
      <c r="BH3" s="51"/>
      <c r="BI3" s="13"/>
      <c r="BJ3" s="50">
        <v>13</v>
      </c>
      <c r="BK3" s="51">
        <v>13</v>
      </c>
      <c r="BL3" s="49">
        <v>13</v>
      </c>
      <c r="BM3" s="49">
        <v>13</v>
      </c>
      <c r="BN3">
        <v>13</v>
      </c>
      <c r="BO3">
        <f>SUM(BJ3:BN3)</f>
        <v>65</v>
      </c>
      <c r="BP3" s="61">
        <f>BO3/65</f>
        <v>1</v>
      </c>
      <c r="BQ3" s="58" t="s">
        <v>225</v>
      </c>
      <c r="BR3" s="13"/>
      <c r="BS3" s="49"/>
      <c r="BT3" s="58"/>
    </row>
    <row r="4" spans="1:72">
      <c r="A4" s="6" t="s">
        <v>144</v>
      </c>
      <c r="B4" s="6"/>
      <c r="C4" s="6"/>
      <c r="D4" s="13"/>
      <c r="E4" s="13"/>
      <c r="F4" s="13"/>
      <c r="G4" s="13"/>
      <c r="H4" s="13">
        <v>14</v>
      </c>
      <c r="I4" s="58">
        <v>2</v>
      </c>
      <c r="J4" s="58"/>
      <c r="K4" s="58"/>
      <c r="L4" s="58"/>
      <c r="M4" s="58">
        <v>13</v>
      </c>
      <c r="N4" s="13"/>
      <c r="O4" s="13"/>
      <c r="P4" s="13"/>
      <c r="Q4" s="13"/>
      <c r="R4" s="13">
        <v>13</v>
      </c>
      <c r="S4" s="13" t="s">
        <v>225</v>
      </c>
      <c r="T4" s="13" t="s">
        <v>225</v>
      </c>
      <c r="U4" s="58"/>
      <c r="V4" s="58"/>
      <c r="W4" s="58"/>
      <c r="X4" s="58"/>
      <c r="Y4" s="58"/>
      <c r="Z4" s="58"/>
      <c r="AA4" s="13"/>
      <c r="AB4" s="13"/>
      <c r="AC4" s="13"/>
      <c r="AD4" s="13"/>
      <c r="AE4" s="13">
        <v>13</v>
      </c>
      <c r="AF4" s="58"/>
      <c r="AG4" s="58"/>
      <c r="AH4" s="58"/>
      <c r="AI4" s="58"/>
      <c r="AJ4" s="58"/>
      <c r="AK4" s="13" t="s">
        <v>196</v>
      </c>
      <c r="AL4" s="13" t="s">
        <v>196</v>
      </c>
      <c r="AM4" s="13"/>
      <c r="AN4" s="13"/>
      <c r="AO4" s="13">
        <v>61</v>
      </c>
      <c r="AP4" s="13">
        <f>AO4/75</f>
        <v>0.81333333333333335</v>
      </c>
      <c r="AQ4" s="13" t="s">
        <v>192</v>
      </c>
      <c r="AR4" s="54"/>
      <c r="AS4" s="56"/>
      <c r="AT4" s="58"/>
      <c r="AU4" s="58"/>
      <c r="AV4" s="58"/>
      <c r="AW4" s="13"/>
      <c r="AX4" s="13"/>
      <c r="AY4" s="13" t="s">
        <v>191</v>
      </c>
      <c r="AZ4" s="31" t="s">
        <v>191</v>
      </c>
      <c r="BA4" s="58"/>
      <c r="BB4" s="58"/>
      <c r="BC4" s="58">
        <v>0</v>
      </c>
      <c r="BD4" s="58" t="s">
        <v>225</v>
      </c>
      <c r="BE4" s="13" t="s">
        <v>225</v>
      </c>
      <c r="BF4" s="13" t="s">
        <v>225</v>
      </c>
      <c r="BG4" s="13" t="s">
        <v>225</v>
      </c>
      <c r="BH4" s="58">
        <v>4</v>
      </c>
      <c r="BI4" s="13" t="s">
        <v>225</v>
      </c>
      <c r="BJ4" s="13">
        <v>14</v>
      </c>
      <c r="BK4" s="58">
        <v>13</v>
      </c>
      <c r="BL4" s="13">
        <v>13</v>
      </c>
      <c r="BM4" s="13">
        <v>13</v>
      </c>
      <c r="BN4" s="59">
        <v>13</v>
      </c>
      <c r="BO4">
        <f t="shared" ref="BO4:BO56" si="0">SUM(BJ4:BN4)</f>
        <v>66</v>
      </c>
      <c r="BP4" s="61">
        <f t="shared" ref="BP4:BP56" si="1">BO4/65</f>
        <v>1.0153846153846153</v>
      </c>
      <c r="BQ4" s="13" t="s">
        <v>225</v>
      </c>
      <c r="BR4" s="13" t="s">
        <v>225</v>
      </c>
      <c r="BS4" s="13" t="s">
        <v>192</v>
      </c>
      <c r="BT4" s="58"/>
    </row>
    <row r="5" spans="1:72">
      <c r="A5" s="6" t="s">
        <v>146</v>
      </c>
      <c r="B5" s="6"/>
      <c r="C5" s="6"/>
      <c r="D5" s="13"/>
      <c r="E5" s="13"/>
      <c r="F5" s="13"/>
      <c r="G5" s="13"/>
      <c r="H5" s="13">
        <v>14</v>
      </c>
      <c r="I5" s="58">
        <v>2</v>
      </c>
      <c r="J5" s="58"/>
      <c r="K5" s="58"/>
      <c r="L5" s="58"/>
      <c r="M5" s="58">
        <v>13</v>
      </c>
      <c r="N5" s="13"/>
      <c r="O5" s="13"/>
      <c r="P5" s="13"/>
      <c r="Q5" s="13"/>
      <c r="R5" s="13">
        <v>10</v>
      </c>
      <c r="S5" s="13" t="s">
        <v>255</v>
      </c>
      <c r="T5" s="13" t="s">
        <v>225</v>
      </c>
      <c r="U5" s="58"/>
      <c r="V5" s="58"/>
      <c r="W5" s="58"/>
      <c r="X5" s="58"/>
      <c r="Y5" s="58"/>
      <c r="Z5" s="58"/>
      <c r="AA5" s="13"/>
      <c r="AB5" s="13"/>
      <c r="AC5" s="13"/>
      <c r="AD5" s="13"/>
      <c r="AE5" s="13">
        <v>16</v>
      </c>
      <c r="AF5" s="58"/>
      <c r="AG5" s="58"/>
      <c r="AH5" s="58"/>
      <c r="AI5" s="58"/>
      <c r="AJ5" s="58"/>
      <c r="AK5" s="13" t="s">
        <v>193</v>
      </c>
      <c r="AL5" s="13" t="s">
        <v>193</v>
      </c>
      <c r="AM5" s="13"/>
      <c r="AN5" s="13"/>
      <c r="AO5" s="13">
        <v>59</v>
      </c>
      <c r="AP5" s="13">
        <f t="shared" ref="AP5:AP56" si="2">AO5/75</f>
        <v>0.78666666666666663</v>
      </c>
      <c r="AQ5" s="13" t="s">
        <v>192</v>
      </c>
      <c r="AR5" s="54"/>
      <c r="AS5" s="56"/>
      <c r="AT5" s="58"/>
      <c r="AU5" s="58"/>
      <c r="AV5" s="58"/>
      <c r="AW5" s="13"/>
      <c r="AX5" s="13"/>
      <c r="AY5" s="13" t="s">
        <v>213</v>
      </c>
      <c r="AZ5" s="32" t="s">
        <v>213</v>
      </c>
      <c r="BA5" s="58"/>
      <c r="BB5" s="58"/>
      <c r="BC5" s="58">
        <v>0</v>
      </c>
      <c r="BD5" s="58" t="s">
        <v>225</v>
      </c>
      <c r="BE5" s="13" t="s">
        <v>255</v>
      </c>
      <c r="BF5" s="13" t="s">
        <v>225</v>
      </c>
      <c r="BG5" s="13" t="s">
        <v>225</v>
      </c>
      <c r="BH5" s="58">
        <v>4</v>
      </c>
      <c r="BI5" s="13" t="s">
        <v>225</v>
      </c>
      <c r="BJ5" s="13">
        <v>14</v>
      </c>
      <c r="BK5" s="58">
        <v>13</v>
      </c>
      <c r="BL5" s="13">
        <v>10</v>
      </c>
      <c r="BM5" s="13">
        <v>16</v>
      </c>
      <c r="BN5" s="59">
        <v>11</v>
      </c>
      <c r="BO5">
        <f t="shared" si="0"/>
        <v>64</v>
      </c>
      <c r="BP5" s="61">
        <f t="shared" si="1"/>
        <v>0.98461538461538467</v>
      </c>
      <c r="BQ5" s="13" t="s">
        <v>225</v>
      </c>
      <c r="BR5" s="13" t="s">
        <v>225</v>
      </c>
      <c r="BS5" s="13" t="s">
        <v>192</v>
      </c>
      <c r="BT5" s="58"/>
    </row>
    <row r="6" spans="1:72">
      <c r="A6" s="6" t="s">
        <v>147</v>
      </c>
      <c r="B6" s="6"/>
      <c r="C6" s="6"/>
      <c r="D6" s="13"/>
      <c r="E6" s="13"/>
      <c r="F6" s="13">
        <v>-1</v>
      </c>
      <c r="G6" s="13"/>
      <c r="H6" s="13">
        <v>14</v>
      </c>
      <c r="I6" s="58">
        <v>0</v>
      </c>
      <c r="J6" s="58"/>
      <c r="K6" s="58"/>
      <c r="L6" s="58"/>
      <c r="M6" s="58">
        <v>13</v>
      </c>
      <c r="N6" s="13"/>
      <c r="O6" s="13"/>
      <c r="P6" s="13"/>
      <c r="Q6" s="13"/>
      <c r="R6" s="13">
        <v>13</v>
      </c>
      <c r="S6" s="13" t="s">
        <v>255</v>
      </c>
      <c r="T6" s="13" t="s">
        <v>261</v>
      </c>
      <c r="U6" s="58"/>
      <c r="V6" s="58"/>
      <c r="W6" s="58"/>
      <c r="X6" s="58"/>
      <c r="Y6" s="58"/>
      <c r="Z6" s="58"/>
      <c r="AA6" s="13"/>
      <c r="AB6" s="13"/>
      <c r="AC6" s="13"/>
      <c r="AD6" s="13"/>
      <c r="AE6" s="13">
        <v>16</v>
      </c>
      <c r="AF6" s="58"/>
      <c r="AG6" s="58"/>
      <c r="AH6" s="58"/>
      <c r="AI6" s="58"/>
      <c r="AJ6" s="58"/>
      <c r="AK6" s="13" t="s">
        <v>191</v>
      </c>
      <c r="AL6" s="13" t="s">
        <v>191</v>
      </c>
      <c r="AM6" s="13"/>
      <c r="AN6" s="13"/>
      <c r="AO6" s="13">
        <v>70</v>
      </c>
      <c r="AP6" s="13">
        <f t="shared" si="2"/>
        <v>0.93333333333333335</v>
      </c>
      <c r="AQ6" s="13" t="s">
        <v>225</v>
      </c>
      <c r="AR6" s="54"/>
      <c r="AS6" s="56"/>
      <c r="AT6" s="58"/>
      <c r="AU6" s="58"/>
      <c r="AV6" s="58"/>
      <c r="AW6" s="13"/>
      <c r="AX6" s="13"/>
      <c r="AY6" s="13" t="s">
        <v>225</v>
      </c>
      <c r="AZ6" s="32" t="s">
        <v>225</v>
      </c>
      <c r="BA6" s="58"/>
      <c r="BB6" s="58"/>
      <c r="BC6" s="58">
        <v>-1</v>
      </c>
      <c r="BD6" s="58" t="s">
        <v>225</v>
      </c>
      <c r="BE6" s="13" t="s">
        <v>255</v>
      </c>
      <c r="BF6" s="13" t="s">
        <v>261</v>
      </c>
      <c r="BG6" s="13">
        <v>0</v>
      </c>
      <c r="BH6" s="58">
        <v>3.75</v>
      </c>
      <c r="BI6" s="13" t="s">
        <v>254</v>
      </c>
      <c r="BJ6" s="13">
        <v>14</v>
      </c>
      <c r="BK6" s="58">
        <v>13</v>
      </c>
      <c r="BL6" s="13">
        <v>13</v>
      </c>
      <c r="BM6" s="13">
        <v>16</v>
      </c>
      <c r="BN6" s="59">
        <v>0</v>
      </c>
      <c r="BO6">
        <f t="shared" si="0"/>
        <v>56</v>
      </c>
      <c r="BP6" s="61">
        <f t="shared" si="1"/>
        <v>0.86153846153846159</v>
      </c>
      <c r="BQ6" s="13" t="s">
        <v>192</v>
      </c>
      <c r="BR6" s="13" t="s">
        <v>254</v>
      </c>
      <c r="BS6" s="13" t="s">
        <v>225</v>
      </c>
      <c r="BT6" s="58"/>
    </row>
    <row r="7" spans="1:72">
      <c r="A7" s="6" t="s">
        <v>148</v>
      </c>
      <c r="B7" s="6"/>
      <c r="C7" s="34"/>
      <c r="D7" s="13"/>
      <c r="E7" s="13"/>
      <c r="F7" s="13"/>
      <c r="G7" s="13"/>
      <c r="H7" s="13">
        <v>14</v>
      </c>
      <c r="I7" s="58">
        <v>1</v>
      </c>
      <c r="J7" s="58"/>
      <c r="K7" s="58"/>
      <c r="L7" s="58">
        <v>-1</v>
      </c>
      <c r="M7" s="58">
        <v>11</v>
      </c>
      <c r="N7" s="13"/>
      <c r="O7" s="13"/>
      <c r="P7" s="13"/>
      <c r="Q7" s="13"/>
      <c r="R7" s="13">
        <v>10</v>
      </c>
      <c r="S7" s="13" t="s">
        <v>253</v>
      </c>
      <c r="T7" s="13" t="s">
        <v>225</v>
      </c>
      <c r="U7" s="58"/>
      <c r="V7" s="58"/>
      <c r="W7" s="58">
        <v>-1</v>
      </c>
      <c r="X7" s="58">
        <v>-1</v>
      </c>
      <c r="Y7" s="58"/>
      <c r="Z7" s="58"/>
      <c r="AA7" s="13"/>
      <c r="AB7" s="13"/>
      <c r="AC7" s="13"/>
      <c r="AD7" s="13"/>
      <c r="AE7" s="13">
        <v>12</v>
      </c>
      <c r="AF7" s="58"/>
      <c r="AG7" s="58"/>
      <c r="AH7" s="58"/>
      <c r="AI7" s="58"/>
      <c r="AJ7" s="58"/>
      <c r="AK7" s="13" t="s">
        <v>224</v>
      </c>
      <c r="AL7" s="13" t="s">
        <v>224</v>
      </c>
      <c r="AM7" s="13"/>
      <c r="AN7" s="13"/>
      <c r="AO7" s="13">
        <v>50</v>
      </c>
      <c r="AP7" s="13">
        <f t="shared" si="2"/>
        <v>0.66666666666666663</v>
      </c>
      <c r="AQ7" s="13" t="s">
        <v>253</v>
      </c>
      <c r="AR7" s="54"/>
      <c r="AS7" s="56"/>
      <c r="AT7" s="58"/>
      <c r="AU7" s="58"/>
      <c r="AV7" s="58"/>
      <c r="AW7" s="13"/>
      <c r="AX7" s="13"/>
      <c r="AY7" s="13" t="s">
        <v>195</v>
      </c>
      <c r="AZ7" s="32" t="s">
        <v>195</v>
      </c>
      <c r="BA7" s="58"/>
      <c r="BB7" s="58"/>
      <c r="BC7" s="58">
        <v>-3</v>
      </c>
      <c r="BD7" s="58" t="s">
        <v>192</v>
      </c>
      <c r="BE7" s="13" t="s">
        <v>253</v>
      </c>
      <c r="BF7" s="13" t="s">
        <v>225</v>
      </c>
      <c r="BG7" s="13" t="s">
        <v>192</v>
      </c>
      <c r="BH7" s="58">
        <v>3</v>
      </c>
      <c r="BI7" s="13" t="s">
        <v>192</v>
      </c>
      <c r="BJ7" s="13">
        <v>14</v>
      </c>
      <c r="BK7" s="58">
        <v>11</v>
      </c>
      <c r="BL7" s="13">
        <v>10</v>
      </c>
      <c r="BM7" s="13">
        <v>12</v>
      </c>
      <c r="BN7" s="60">
        <v>13</v>
      </c>
      <c r="BO7">
        <f t="shared" si="0"/>
        <v>60</v>
      </c>
      <c r="BP7" s="61">
        <f t="shared" si="1"/>
        <v>0.92307692307692313</v>
      </c>
      <c r="BQ7" s="13" t="s">
        <v>225</v>
      </c>
      <c r="BR7" s="13" t="s">
        <v>192</v>
      </c>
      <c r="BS7" s="13" t="s">
        <v>253</v>
      </c>
      <c r="BT7" s="58"/>
    </row>
    <row r="8" spans="1:72">
      <c r="A8" s="6" t="s">
        <v>149</v>
      </c>
      <c r="B8" s="6"/>
      <c r="C8" s="6"/>
      <c r="D8" s="13"/>
      <c r="E8" s="13"/>
      <c r="F8" s="13"/>
      <c r="G8" s="13"/>
      <c r="H8" s="13">
        <v>14</v>
      </c>
      <c r="I8" s="58">
        <v>1</v>
      </c>
      <c r="J8" s="58"/>
      <c r="K8" s="58"/>
      <c r="L8" s="58"/>
      <c r="M8" s="58">
        <v>9</v>
      </c>
      <c r="N8" s="13"/>
      <c r="O8" s="13"/>
      <c r="P8" s="13"/>
      <c r="Q8" s="13"/>
      <c r="R8" s="13">
        <v>13</v>
      </c>
      <c r="S8" s="13" t="s">
        <v>252</v>
      </c>
      <c r="T8" s="13" t="s">
        <v>225</v>
      </c>
      <c r="U8" s="58"/>
      <c r="V8" s="58"/>
      <c r="W8" s="58"/>
      <c r="X8" s="58"/>
      <c r="Y8" s="58"/>
      <c r="Z8" s="58"/>
      <c r="AA8" s="13"/>
      <c r="AB8" s="13"/>
      <c r="AC8" s="13"/>
      <c r="AD8" s="13"/>
      <c r="AE8" s="13">
        <v>16</v>
      </c>
      <c r="AF8" s="58"/>
      <c r="AG8" s="58"/>
      <c r="AH8" s="58"/>
      <c r="AI8" s="58"/>
      <c r="AJ8" s="58"/>
      <c r="AK8" s="13"/>
      <c r="AL8" s="13"/>
      <c r="AM8" s="13"/>
      <c r="AN8" s="13"/>
      <c r="AO8" s="13">
        <v>69</v>
      </c>
      <c r="AP8" s="13">
        <f t="shared" si="2"/>
        <v>0.92</v>
      </c>
      <c r="AQ8" s="13" t="s">
        <v>225</v>
      </c>
      <c r="AR8" s="54"/>
      <c r="AS8" s="56"/>
      <c r="AT8" s="58"/>
      <c r="AU8" s="58"/>
      <c r="AV8" s="58"/>
      <c r="AW8" s="13"/>
      <c r="AX8" s="13"/>
      <c r="AY8" s="13" t="s">
        <v>227</v>
      </c>
      <c r="AZ8" s="32" t="s">
        <v>227</v>
      </c>
      <c r="BA8" s="58"/>
      <c r="BB8" s="58"/>
      <c r="BC8" s="58">
        <v>0</v>
      </c>
      <c r="BD8" s="58" t="s">
        <v>225</v>
      </c>
      <c r="BE8" s="13" t="s">
        <v>252</v>
      </c>
      <c r="BF8" s="13" t="s">
        <v>225</v>
      </c>
      <c r="BG8" s="13" t="s">
        <v>192</v>
      </c>
      <c r="BH8" s="58">
        <v>4</v>
      </c>
      <c r="BI8" s="13" t="s">
        <v>225</v>
      </c>
      <c r="BJ8" s="13">
        <v>14</v>
      </c>
      <c r="BK8" s="58">
        <v>9</v>
      </c>
      <c r="BL8" s="13">
        <v>13</v>
      </c>
      <c r="BM8" s="13">
        <v>16</v>
      </c>
      <c r="BN8" s="60">
        <v>13</v>
      </c>
      <c r="BO8">
        <f t="shared" si="0"/>
        <v>65</v>
      </c>
      <c r="BP8" s="61">
        <f t="shared" si="1"/>
        <v>1</v>
      </c>
      <c r="BQ8" s="13" t="s">
        <v>225</v>
      </c>
      <c r="BR8" s="13" t="s">
        <v>225</v>
      </c>
      <c r="BS8" s="13" t="s">
        <v>225</v>
      </c>
      <c r="BT8" s="58"/>
    </row>
    <row r="9" spans="1:72">
      <c r="A9" s="6" t="s">
        <v>162</v>
      </c>
      <c r="B9" s="6"/>
      <c r="C9" s="6"/>
      <c r="D9" s="13"/>
      <c r="E9" s="13"/>
      <c r="F9" s="13"/>
      <c r="G9" s="13"/>
      <c r="H9" s="13">
        <v>14</v>
      </c>
      <c r="I9" s="58">
        <v>1</v>
      </c>
      <c r="J9" s="58"/>
      <c r="K9" s="58"/>
      <c r="L9" s="58"/>
      <c r="M9" s="58">
        <v>12</v>
      </c>
      <c r="N9" s="13">
        <v>-1</v>
      </c>
      <c r="O9" s="13">
        <v>-1</v>
      </c>
      <c r="P9" s="13">
        <v>-1</v>
      </c>
      <c r="Q9" s="13">
        <v>-1</v>
      </c>
      <c r="R9" s="13">
        <v>0</v>
      </c>
      <c r="S9" s="13" t="s">
        <v>225</v>
      </c>
      <c r="T9" s="13">
        <v>0</v>
      </c>
      <c r="U9" s="58"/>
      <c r="V9" s="58"/>
      <c r="W9" s="58"/>
      <c r="X9" s="58"/>
      <c r="Y9" s="58"/>
      <c r="Z9" s="58"/>
      <c r="AA9" s="13"/>
      <c r="AB9" s="13"/>
      <c r="AC9" s="13"/>
      <c r="AD9" s="13"/>
      <c r="AE9" s="13">
        <v>6</v>
      </c>
      <c r="AF9" s="58"/>
      <c r="AG9" s="58"/>
      <c r="AH9" s="58"/>
      <c r="AI9" s="58"/>
      <c r="AJ9" s="58"/>
      <c r="AK9" s="13" t="s">
        <v>224</v>
      </c>
      <c r="AL9" s="13"/>
      <c r="AM9" s="13"/>
      <c r="AN9" s="13"/>
      <c r="AO9" s="13">
        <v>45</v>
      </c>
      <c r="AP9" s="13">
        <f t="shared" si="2"/>
        <v>0.6</v>
      </c>
      <c r="AQ9" s="13" t="s">
        <v>198</v>
      </c>
      <c r="AR9" s="54"/>
      <c r="AS9" s="56"/>
      <c r="AT9" s="58"/>
      <c r="AU9" s="58"/>
      <c r="AV9" s="58"/>
      <c r="AW9" s="13"/>
      <c r="AX9" s="13"/>
      <c r="AY9" s="13" t="s">
        <v>229</v>
      </c>
      <c r="AZ9" s="32" t="s">
        <v>229</v>
      </c>
      <c r="BA9" s="58"/>
      <c r="BB9" s="58"/>
      <c r="BC9" s="58">
        <v>-2</v>
      </c>
      <c r="BD9" s="58" t="s">
        <v>256</v>
      </c>
      <c r="BE9" s="13" t="s">
        <v>225</v>
      </c>
      <c r="BF9" s="13" t="s">
        <v>192</v>
      </c>
      <c r="BG9" s="13" t="s">
        <v>192</v>
      </c>
      <c r="BH9" s="58">
        <v>3.5</v>
      </c>
      <c r="BI9" s="13" t="s">
        <v>252</v>
      </c>
      <c r="BJ9" s="13">
        <v>14</v>
      </c>
      <c r="BK9" s="58">
        <v>12</v>
      </c>
      <c r="BL9" s="13">
        <v>0</v>
      </c>
      <c r="BM9" s="13">
        <v>6</v>
      </c>
      <c r="BN9" s="60">
        <v>10</v>
      </c>
      <c r="BO9">
        <f t="shared" si="0"/>
        <v>42</v>
      </c>
      <c r="BP9" s="61">
        <f t="shared" si="1"/>
        <v>0.64615384615384619</v>
      </c>
      <c r="BQ9" s="13" t="s">
        <v>198</v>
      </c>
      <c r="BR9" s="13" t="s">
        <v>252</v>
      </c>
      <c r="BS9" s="13" t="s">
        <v>198</v>
      </c>
      <c r="BT9" s="58"/>
    </row>
    <row r="10" spans="1:72">
      <c r="A10" s="6" t="s">
        <v>150</v>
      </c>
      <c r="B10" s="6"/>
      <c r="C10" s="6"/>
      <c r="D10" s="13"/>
      <c r="E10" s="13"/>
      <c r="F10" s="13"/>
      <c r="G10" s="13"/>
      <c r="H10" s="13">
        <v>14</v>
      </c>
      <c r="I10" s="58">
        <v>1</v>
      </c>
      <c r="J10" s="58"/>
      <c r="K10" s="58"/>
      <c r="L10" s="58"/>
      <c r="M10" s="58">
        <v>13</v>
      </c>
      <c r="N10" s="13"/>
      <c r="O10" s="13"/>
      <c r="P10" s="13"/>
      <c r="Q10" s="13"/>
      <c r="R10" s="13">
        <v>13</v>
      </c>
      <c r="S10" s="13" t="s">
        <v>262</v>
      </c>
      <c r="T10" s="13" t="s">
        <v>225</v>
      </c>
      <c r="U10" s="58"/>
      <c r="V10" s="58"/>
      <c r="W10" s="58"/>
      <c r="X10" s="58"/>
      <c r="Y10" s="58"/>
      <c r="Z10" s="58"/>
      <c r="AA10" s="13"/>
      <c r="AB10" s="13"/>
      <c r="AC10" s="13"/>
      <c r="AD10" s="13"/>
      <c r="AE10" s="13">
        <v>16</v>
      </c>
      <c r="AF10" s="58"/>
      <c r="AG10" s="58"/>
      <c r="AH10" s="58"/>
      <c r="AI10" s="58"/>
      <c r="AJ10" s="58"/>
      <c r="AK10" s="13" t="s">
        <v>198</v>
      </c>
      <c r="AL10" s="13" t="s">
        <v>198</v>
      </c>
      <c r="AM10" s="13"/>
      <c r="AN10" s="13"/>
      <c r="AO10" s="13">
        <v>51</v>
      </c>
      <c r="AP10" s="13">
        <f t="shared" si="2"/>
        <v>0.68</v>
      </c>
      <c r="AQ10" s="13" t="s">
        <v>253</v>
      </c>
      <c r="AR10" s="54"/>
      <c r="AS10" s="56"/>
      <c r="AT10" s="58"/>
      <c r="AU10" s="58"/>
      <c r="AV10" s="58"/>
      <c r="AW10" s="13"/>
      <c r="AX10" s="13"/>
      <c r="AY10" s="13" t="s">
        <v>224</v>
      </c>
      <c r="AZ10" s="32" t="s">
        <v>224</v>
      </c>
      <c r="BA10" s="58"/>
      <c r="BB10" s="58"/>
      <c r="BC10" s="58">
        <v>0</v>
      </c>
      <c r="BD10" s="58" t="s">
        <v>225</v>
      </c>
      <c r="BE10" s="13" t="s">
        <v>262</v>
      </c>
      <c r="BF10" s="13" t="s">
        <v>225</v>
      </c>
      <c r="BG10" s="13" t="s">
        <v>192</v>
      </c>
      <c r="BH10" s="58">
        <v>3.75</v>
      </c>
      <c r="BI10" s="13" t="s">
        <v>254</v>
      </c>
      <c r="BJ10" s="13">
        <v>14</v>
      </c>
      <c r="BK10" s="58">
        <v>13</v>
      </c>
      <c r="BL10" s="13">
        <v>13</v>
      </c>
      <c r="BM10" s="13">
        <v>16</v>
      </c>
      <c r="BN10" s="60">
        <v>13</v>
      </c>
      <c r="BO10">
        <f t="shared" si="0"/>
        <v>69</v>
      </c>
      <c r="BP10" s="61">
        <f t="shared" si="1"/>
        <v>1.0615384615384615</v>
      </c>
      <c r="BQ10" s="13" t="s">
        <v>225</v>
      </c>
      <c r="BR10" s="13" t="s">
        <v>254</v>
      </c>
      <c r="BS10" s="13" t="s">
        <v>253</v>
      </c>
      <c r="BT10" s="58"/>
    </row>
    <row r="11" spans="1:72">
      <c r="A11" s="6" t="s">
        <v>151</v>
      </c>
      <c r="B11" s="6"/>
      <c r="C11" s="6"/>
      <c r="D11" s="13"/>
      <c r="E11" s="13"/>
      <c r="F11" s="13"/>
      <c r="G11" s="13"/>
      <c r="H11" s="13">
        <v>14</v>
      </c>
      <c r="I11" s="58">
        <v>2</v>
      </c>
      <c r="J11" s="58"/>
      <c r="K11" s="58"/>
      <c r="L11" s="58"/>
      <c r="M11" s="58">
        <v>12</v>
      </c>
      <c r="N11" s="13"/>
      <c r="O11" s="13"/>
      <c r="P11" s="13"/>
      <c r="Q11" s="13"/>
      <c r="R11" s="13">
        <v>13</v>
      </c>
      <c r="S11" s="13" t="s">
        <v>225</v>
      </c>
      <c r="T11" s="13" t="s">
        <v>225</v>
      </c>
      <c r="U11" s="58"/>
      <c r="V11" s="58"/>
      <c r="W11" s="58"/>
      <c r="X11" s="58"/>
      <c r="Y11" s="58"/>
      <c r="Z11" s="58"/>
      <c r="AA11" s="13"/>
      <c r="AB11" s="13"/>
      <c r="AC11" s="13"/>
      <c r="AD11" s="13"/>
      <c r="AE11" s="13">
        <v>16</v>
      </c>
      <c r="AF11" s="58"/>
      <c r="AG11" s="58"/>
      <c r="AH11" s="58"/>
      <c r="AI11" s="58"/>
      <c r="AJ11" s="58"/>
      <c r="AK11" s="13" t="s">
        <v>225</v>
      </c>
      <c r="AL11" s="13" t="s">
        <v>225</v>
      </c>
      <c r="AM11" s="13"/>
      <c r="AN11" s="13"/>
      <c r="AO11" s="13">
        <v>75</v>
      </c>
      <c r="AP11" s="13">
        <f t="shared" si="2"/>
        <v>1</v>
      </c>
      <c r="AQ11" s="13" t="s">
        <v>225</v>
      </c>
      <c r="AR11" s="54"/>
      <c r="AS11" s="56"/>
      <c r="AT11" s="58"/>
      <c r="AU11" s="58"/>
      <c r="AV11" s="58"/>
      <c r="AW11" s="13"/>
      <c r="AX11" s="13"/>
      <c r="AY11" s="13" t="s">
        <v>228</v>
      </c>
      <c r="AZ11" s="32" t="s">
        <v>228</v>
      </c>
      <c r="BA11" s="58"/>
      <c r="BB11" s="58"/>
      <c r="BC11" s="58">
        <v>0</v>
      </c>
      <c r="BD11" s="58" t="s">
        <v>225</v>
      </c>
      <c r="BE11" s="13" t="s">
        <v>225</v>
      </c>
      <c r="BF11" s="13" t="s">
        <v>225</v>
      </c>
      <c r="BG11" s="13" t="s">
        <v>225</v>
      </c>
      <c r="BH11" s="58">
        <v>4</v>
      </c>
      <c r="BI11" s="13" t="s">
        <v>255</v>
      </c>
      <c r="BJ11" s="13">
        <v>14</v>
      </c>
      <c r="BK11" s="58">
        <v>12</v>
      </c>
      <c r="BL11" s="13">
        <v>13</v>
      </c>
      <c r="BM11" s="13">
        <v>16</v>
      </c>
      <c r="BN11" s="60">
        <v>13</v>
      </c>
      <c r="BO11">
        <f t="shared" si="0"/>
        <v>68</v>
      </c>
      <c r="BP11" s="61">
        <f t="shared" si="1"/>
        <v>1.0461538461538462</v>
      </c>
      <c r="BQ11" s="13" t="s">
        <v>225</v>
      </c>
      <c r="BR11" s="13" t="s">
        <v>255</v>
      </c>
      <c r="BS11" s="13" t="s">
        <v>225</v>
      </c>
      <c r="BT11" s="58"/>
    </row>
    <row r="12" spans="1:72">
      <c r="A12" s="6" t="s">
        <v>152</v>
      </c>
      <c r="B12" s="6"/>
      <c r="C12" s="6"/>
      <c r="D12" s="13"/>
      <c r="E12" s="13"/>
      <c r="F12" s="13"/>
      <c r="G12" s="13"/>
      <c r="H12" s="13">
        <v>14</v>
      </c>
      <c r="I12" s="58">
        <v>1</v>
      </c>
      <c r="J12" s="58"/>
      <c r="K12" s="58"/>
      <c r="L12" s="58"/>
      <c r="M12" s="58">
        <v>13</v>
      </c>
      <c r="N12" s="13"/>
      <c r="O12" s="13"/>
      <c r="P12" s="13"/>
      <c r="Q12" s="13"/>
      <c r="R12" s="13">
        <v>11</v>
      </c>
      <c r="S12" s="13"/>
      <c r="T12" s="13" t="s">
        <v>225</v>
      </c>
      <c r="U12" s="58"/>
      <c r="V12" s="58"/>
      <c r="W12" s="58"/>
      <c r="X12" s="58"/>
      <c r="Y12" s="58"/>
      <c r="Z12" s="58"/>
      <c r="AA12" s="13"/>
      <c r="AB12" s="13"/>
      <c r="AC12" s="13"/>
      <c r="AD12" s="13"/>
      <c r="AE12" s="13">
        <v>14</v>
      </c>
      <c r="AF12" s="58"/>
      <c r="AG12" s="58"/>
      <c r="AH12" s="58"/>
      <c r="AI12" s="58"/>
      <c r="AJ12" s="58"/>
      <c r="AK12" s="13" t="s">
        <v>226</v>
      </c>
      <c r="AL12" s="13" t="s">
        <v>226</v>
      </c>
      <c r="AM12" s="13"/>
      <c r="AN12" s="13"/>
      <c r="AO12" s="13">
        <v>52</v>
      </c>
      <c r="AP12" s="13">
        <f t="shared" si="2"/>
        <v>0.69333333333333336</v>
      </c>
      <c r="AQ12" s="13" t="s">
        <v>190</v>
      </c>
      <c r="AR12" s="54"/>
      <c r="AS12" s="56"/>
      <c r="AT12" s="58"/>
      <c r="AU12" s="58"/>
      <c r="AV12" s="58"/>
      <c r="AW12" s="13"/>
      <c r="AX12" s="13"/>
      <c r="AY12" s="13" t="s">
        <v>229</v>
      </c>
      <c r="AZ12" s="32" t="s">
        <v>229</v>
      </c>
      <c r="BA12" s="58"/>
      <c r="BB12" s="58"/>
      <c r="BC12" s="58">
        <v>0</v>
      </c>
      <c r="BD12" s="58" t="s">
        <v>225</v>
      </c>
      <c r="BE12" s="13" t="s">
        <v>310</v>
      </c>
      <c r="BF12" s="13" t="s">
        <v>225</v>
      </c>
      <c r="BG12" s="13" t="s">
        <v>192</v>
      </c>
      <c r="BH12" s="58">
        <v>3</v>
      </c>
      <c r="BI12" s="13" t="s">
        <v>192</v>
      </c>
      <c r="BJ12" s="13">
        <v>14</v>
      </c>
      <c r="BK12" s="58">
        <v>13</v>
      </c>
      <c r="BL12" s="13">
        <v>11</v>
      </c>
      <c r="BM12" s="13">
        <v>14</v>
      </c>
      <c r="BN12" s="60">
        <v>10</v>
      </c>
      <c r="BO12">
        <f t="shared" si="0"/>
        <v>62</v>
      </c>
      <c r="BP12" s="61">
        <f t="shared" si="1"/>
        <v>0.9538461538461539</v>
      </c>
      <c r="BQ12" s="13" t="s">
        <v>225</v>
      </c>
      <c r="BR12" s="13" t="s">
        <v>192</v>
      </c>
      <c r="BS12" s="13" t="s">
        <v>190</v>
      </c>
      <c r="BT12" s="58"/>
    </row>
    <row r="13" spans="1:72">
      <c r="A13" s="6" t="s">
        <v>153</v>
      </c>
      <c r="B13" s="6"/>
      <c r="C13" s="6"/>
      <c r="D13" s="13"/>
      <c r="E13" s="13"/>
      <c r="F13" s="13"/>
      <c r="G13" s="13"/>
      <c r="H13" s="13">
        <v>14</v>
      </c>
      <c r="I13" s="58">
        <v>1</v>
      </c>
      <c r="J13" s="58"/>
      <c r="K13" s="58"/>
      <c r="L13" s="58"/>
      <c r="M13" s="58">
        <v>13</v>
      </c>
      <c r="N13" s="13"/>
      <c r="O13" s="13"/>
      <c r="P13" s="13"/>
      <c r="Q13" s="13"/>
      <c r="R13" s="13">
        <v>11</v>
      </c>
      <c r="S13" s="13" t="s">
        <v>256</v>
      </c>
      <c r="T13" s="13" t="s">
        <v>225</v>
      </c>
      <c r="U13" s="58"/>
      <c r="V13" s="58"/>
      <c r="W13" s="58"/>
      <c r="X13" s="58"/>
      <c r="Y13" s="58"/>
      <c r="Z13" s="58"/>
      <c r="AA13" s="13"/>
      <c r="AB13" s="13"/>
      <c r="AC13" s="13"/>
      <c r="AD13" s="13"/>
      <c r="AE13" s="13">
        <v>16</v>
      </c>
      <c r="AF13" s="58"/>
      <c r="AG13" s="58"/>
      <c r="AH13" s="58"/>
      <c r="AI13" s="58"/>
      <c r="AJ13" s="58"/>
      <c r="AK13" s="13"/>
      <c r="AL13" s="13"/>
      <c r="AM13" s="13"/>
      <c r="AN13" s="13"/>
      <c r="AO13" s="13">
        <v>45</v>
      </c>
      <c r="AP13" s="13">
        <f t="shared" si="2"/>
        <v>0.6</v>
      </c>
      <c r="AQ13" s="13" t="s">
        <v>198</v>
      </c>
      <c r="AR13" s="54"/>
      <c r="AS13" s="56"/>
      <c r="AT13" s="58"/>
      <c r="AU13" s="58"/>
      <c r="AV13" s="58"/>
      <c r="AW13" s="13"/>
      <c r="AX13" s="13"/>
      <c r="AY13" s="13" t="s">
        <v>196</v>
      </c>
      <c r="AZ13" s="32" t="s">
        <v>196</v>
      </c>
      <c r="BA13" s="58"/>
      <c r="BB13" s="58"/>
      <c r="BC13" s="58">
        <v>0</v>
      </c>
      <c r="BD13" s="58" t="s">
        <v>225</v>
      </c>
      <c r="BE13" s="13" t="s">
        <v>256</v>
      </c>
      <c r="BF13" s="13" t="s">
        <v>225</v>
      </c>
      <c r="BG13" s="13" t="s">
        <v>192</v>
      </c>
      <c r="BH13" s="58">
        <v>3.5</v>
      </c>
      <c r="BI13" s="13" t="s">
        <v>252</v>
      </c>
      <c r="BJ13" s="13">
        <v>14</v>
      </c>
      <c r="BK13" s="58">
        <v>13</v>
      </c>
      <c r="BL13" s="13">
        <v>11</v>
      </c>
      <c r="BM13" s="13">
        <v>16</v>
      </c>
      <c r="BN13" s="60">
        <v>12</v>
      </c>
      <c r="BO13">
        <f t="shared" si="0"/>
        <v>66</v>
      </c>
      <c r="BP13" s="61">
        <f t="shared" si="1"/>
        <v>1.0153846153846153</v>
      </c>
      <c r="BQ13" s="13" t="s">
        <v>225</v>
      </c>
      <c r="BR13" s="13" t="s">
        <v>252</v>
      </c>
      <c r="BS13" s="13" t="s">
        <v>198</v>
      </c>
      <c r="BT13" s="58"/>
    </row>
    <row r="14" spans="1:72">
      <c r="A14" s="6" t="s">
        <v>154</v>
      </c>
      <c r="B14" s="6"/>
      <c r="C14" s="6"/>
      <c r="D14" s="13"/>
      <c r="E14" s="13"/>
      <c r="F14" s="13"/>
      <c r="G14" s="13"/>
      <c r="H14" s="13">
        <v>14</v>
      </c>
      <c r="I14" s="58">
        <v>1</v>
      </c>
      <c r="J14" s="58"/>
      <c r="K14" s="58"/>
      <c r="L14" s="58"/>
      <c r="M14" s="58">
        <v>13</v>
      </c>
      <c r="N14" s="13"/>
      <c r="O14" s="13"/>
      <c r="P14" s="13"/>
      <c r="Q14" s="13"/>
      <c r="R14" s="13">
        <v>13</v>
      </c>
      <c r="S14" s="13" t="s">
        <v>262</v>
      </c>
      <c r="T14" s="13" t="s">
        <v>225</v>
      </c>
      <c r="U14" s="58"/>
      <c r="V14" s="58"/>
      <c r="W14" s="58"/>
      <c r="X14" s="58"/>
      <c r="Y14" s="58"/>
      <c r="Z14" s="58">
        <v>13</v>
      </c>
      <c r="AA14" s="13"/>
      <c r="AB14" s="13"/>
      <c r="AC14" s="13"/>
      <c r="AD14" s="13"/>
      <c r="AE14" s="13">
        <v>16</v>
      </c>
      <c r="AF14" s="58"/>
      <c r="AG14" s="58"/>
      <c r="AH14" s="58"/>
      <c r="AI14" s="58"/>
      <c r="AJ14" s="58"/>
      <c r="AK14" s="13"/>
      <c r="AL14" s="13"/>
      <c r="AM14" s="13" t="s">
        <v>201</v>
      </c>
      <c r="AN14" s="13"/>
      <c r="AO14" s="13">
        <v>44</v>
      </c>
      <c r="AP14" s="13">
        <f t="shared" si="2"/>
        <v>0.58666666666666667</v>
      </c>
      <c r="AQ14" s="13" t="s">
        <v>312</v>
      </c>
      <c r="AR14" s="54"/>
      <c r="AS14" s="56"/>
      <c r="AT14" s="58"/>
      <c r="AU14" s="58"/>
      <c r="AV14" s="58"/>
      <c r="AW14" s="13"/>
      <c r="AX14" s="13"/>
      <c r="AY14" s="13" t="s">
        <v>229</v>
      </c>
      <c r="AZ14" s="32" t="s">
        <v>229</v>
      </c>
      <c r="BA14" s="58"/>
      <c r="BB14" s="58"/>
      <c r="BC14" s="58">
        <v>0</v>
      </c>
      <c r="BD14" s="58" t="s">
        <v>225</v>
      </c>
      <c r="BE14" s="13" t="s">
        <v>262</v>
      </c>
      <c r="BF14" s="13" t="s">
        <v>225</v>
      </c>
      <c r="BG14" s="13" t="s">
        <v>192</v>
      </c>
      <c r="BH14" s="58">
        <v>3.75</v>
      </c>
      <c r="BI14" s="13" t="s">
        <v>254</v>
      </c>
      <c r="BJ14" s="13">
        <v>14</v>
      </c>
      <c r="BK14" s="58">
        <v>13</v>
      </c>
      <c r="BL14" s="13">
        <v>13</v>
      </c>
      <c r="BM14" s="13">
        <v>16</v>
      </c>
      <c r="BN14" s="60">
        <v>13</v>
      </c>
      <c r="BO14">
        <f t="shared" si="0"/>
        <v>69</v>
      </c>
      <c r="BP14" s="61">
        <f t="shared" si="1"/>
        <v>1.0615384615384615</v>
      </c>
      <c r="BQ14" s="13" t="s">
        <v>225</v>
      </c>
      <c r="BR14" s="13" t="s">
        <v>254</v>
      </c>
      <c r="BS14" s="13" t="s">
        <v>312</v>
      </c>
      <c r="BT14" s="58"/>
    </row>
    <row r="15" spans="1:72">
      <c r="A15" s="6" t="s">
        <v>155</v>
      </c>
      <c r="B15" s="6"/>
      <c r="C15" s="6"/>
      <c r="D15" s="13"/>
      <c r="E15" s="13"/>
      <c r="F15" s="13"/>
      <c r="G15" s="13"/>
      <c r="H15" s="13">
        <v>14</v>
      </c>
      <c r="I15" s="58">
        <v>1</v>
      </c>
      <c r="J15" s="58"/>
      <c r="K15" s="58"/>
      <c r="L15" s="58"/>
      <c r="M15" s="58">
        <v>12</v>
      </c>
      <c r="N15" s="13"/>
      <c r="O15" s="13"/>
      <c r="P15" s="13"/>
      <c r="Q15" s="13"/>
      <c r="R15" s="13">
        <v>13</v>
      </c>
      <c r="S15" s="13"/>
      <c r="T15" s="13" t="s">
        <v>261</v>
      </c>
      <c r="U15" s="58">
        <v>-1</v>
      </c>
      <c r="V15" s="58">
        <v>-1</v>
      </c>
      <c r="W15" s="58"/>
      <c r="X15" s="58"/>
      <c r="Y15" s="58"/>
      <c r="Z15" s="58"/>
      <c r="AA15" s="13">
        <v>-1</v>
      </c>
      <c r="AB15" s="13">
        <v>-1</v>
      </c>
      <c r="AC15" s="13"/>
      <c r="AD15" s="13"/>
      <c r="AE15" s="13">
        <v>12</v>
      </c>
      <c r="AF15" s="58"/>
      <c r="AG15" s="58"/>
      <c r="AH15" s="58"/>
      <c r="AI15" s="58"/>
      <c r="AJ15" s="58"/>
      <c r="AK15" s="13"/>
      <c r="AL15" s="13"/>
      <c r="AM15" s="13"/>
      <c r="AN15" s="13"/>
      <c r="AO15" s="13">
        <v>0</v>
      </c>
      <c r="AP15" s="13">
        <f t="shared" si="2"/>
        <v>0</v>
      </c>
      <c r="AQ15" s="13"/>
      <c r="AR15" s="54"/>
      <c r="AS15" s="56"/>
      <c r="AT15" s="58"/>
      <c r="AU15" s="58"/>
      <c r="AV15" s="58"/>
      <c r="AW15" s="13"/>
      <c r="AX15" s="13"/>
      <c r="AY15" s="13" t="s">
        <v>195</v>
      </c>
      <c r="AZ15" s="32" t="s">
        <v>195</v>
      </c>
      <c r="BA15" s="58"/>
      <c r="BB15" s="58"/>
      <c r="BC15" s="58">
        <v>-4</v>
      </c>
      <c r="BD15" s="58" t="s">
        <v>190</v>
      </c>
      <c r="BE15" s="13"/>
      <c r="BF15" s="13" t="s">
        <v>261</v>
      </c>
      <c r="BG15" s="13" t="s">
        <v>192</v>
      </c>
      <c r="BH15" s="58">
        <v>2</v>
      </c>
      <c r="BI15" s="13" t="s">
        <v>190</v>
      </c>
      <c r="BJ15" s="13">
        <v>14</v>
      </c>
      <c r="BK15" s="58">
        <v>12</v>
      </c>
      <c r="BL15" s="13">
        <v>13</v>
      </c>
      <c r="BM15" s="13">
        <v>12</v>
      </c>
      <c r="BN15" s="60">
        <v>0</v>
      </c>
      <c r="BO15">
        <f t="shared" si="0"/>
        <v>51</v>
      </c>
      <c r="BP15" s="61">
        <f t="shared" si="1"/>
        <v>0.7846153846153846</v>
      </c>
      <c r="BQ15" s="13" t="s">
        <v>190</v>
      </c>
      <c r="BR15" s="13" t="s">
        <v>190</v>
      </c>
      <c r="BS15" s="13"/>
      <c r="BT15" s="58"/>
    </row>
    <row r="16" spans="1:72">
      <c r="A16" s="6" t="s">
        <v>156</v>
      </c>
      <c r="B16" s="6"/>
      <c r="C16" s="6"/>
      <c r="D16" s="13"/>
      <c r="E16" s="13"/>
      <c r="F16" s="13"/>
      <c r="G16" s="13"/>
      <c r="H16" s="13">
        <v>14</v>
      </c>
      <c r="I16" s="58">
        <v>2</v>
      </c>
      <c r="J16" s="58"/>
      <c r="K16" s="58"/>
      <c r="L16" s="58"/>
      <c r="M16" s="58">
        <v>13</v>
      </c>
      <c r="N16" s="13"/>
      <c r="O16" s="13"/>
      <c r="P16" s="13"/>
      <c r="Q16" s="13"/>
      <c r="R16" s="13">
        <v>13</v>
      </c>
      <c r="S16" s="13" t="s">
        <v>257</v>
      </c>
      <c r="T16" s="13" t="s">
        <v>225</v>
      </c>
      <c r="U16" s="58"/>
      <c r="V16" s="58"/>
      <c r="W16" s="58"/>
      <c r="X16" s="58"/>
      <c r="Y16" s="58"/>
      <c r="Z16" s="58"/>
      <c r="AA16" s="13"/>
      <c r="AB16" s="13"/>
      <c r="AC16" s="13"/>
      <c r="AD16" s="13"/>
      <c r="AE16" s="13">
        <v>13</v>
      </c>
      <c r="AF16" s="58"/>
      <c r="AG16" s="58"/>
      <c r="AH16" s="58"/>
      <c r="AI16" s="58"/>
      <c r="AJ16" s="58"/>
      <c r="AK16" s="13"/>
      <c r="AL16" s="13"/>
      <c r="AM16" s="13"/>
      <c r="AN16" s="13"/>
      <c r="AO16" s="13">
        <v>52</v>
      </c>
      <c r="AP16" s="13">
        <f t="shared" si="2"/>
        <v>0.69333333333333336</v>
      </c>
      <c r="AQ16" s="13" t="s">
        <v>190</v>
      </c>
      <c r="AR16" s="54"/>
      <c r="AS16" s="56"/>
      <c r="AT16" s="58"/>
      <c r="AU16" s="58"/>
      <c r="AV16" s="58"/>
      <c r="AW16" s="13"/>
      <c r="AX16" s="13"/>
      <c r="AY16" s="13" t="s">
        <v>228</v>
      </c>
      <c r="AZ16" s="32" t="s">
        <v>228</v>
      </c>
      <c r="BA16" s="58"/>
      <c r="BB16" s="58"/>
      <c r="BC16" s="58">
        <v>0</v>
      </c>
      <c r="BD16" s="58" t="s">
        <v>225</v>
      </c>
      <c r="BE16" s="13" t="s">
        <v>257</v>
      </c>
      <c r="BF16" s="13" t="s">
        <v>225</v>
      </c>
      <c r="BG16" s="13" t="s">
        <v>225</v>
      </c>
      <c r="BH16" s="58">
        <v>3.25</v>
      </c>
      <c r="BI16" s="13" t="s">
        <v>192</v>
      </c>
      <c r="BJ16" s="13">
        <v>14</v>
      </c>
      <c r="BK16" s="58">
        <v>13</v>
      </c>
      <c r="BL16" s="13">
        <v>13</v>
      </c>
      <c r="BM16" s="13">
        <v>13</v>
      </c>
      <c r="BN16" s="60">
        <v>11</v>
      </c>
      <c r="BO16">
        <f t="shared" si="0"/>
        <v>64</v>
      </c>
      <c r="BP16" s="61">
        <f t="shared" si="1"/>
        <v>0.98461538461538467</v>
      </c>
      <c r="BQ16" s="13" t="s">
        <v>225</v>
      </c>
      <c r="BR16" s="13" t="s">
        <v>192</v>
      </c>
      <c r="BS16" s="13" t="s">
        <v>190</v>
      </c>
      <c r="BT16" s="58"/>
    </row>
    <row r="17" spans="1:72">
      <c r="A17" s="6" t="s">
        <v>157</v>
      </c>
      <c r="B17" s="6"/>
      <c r="C17" s="6"/>
      <c r="D17" s="13"/>
      <c r="E17" s="13"/>
      <c r="F17" s="13"/>
      <c r="G17" s="13"/>
      <c r="H17" s="13">
        <v>14</v>
      </c>
      <c r="I17" s="58">
        <v>2</v>
      </c>
      <c r="J17" s="58"/>
      <c r="K17" s="58"/>
      <c r="L17" s="58"/>
      <c r="M17" s="58">
        <v>13</v>
      </c>
      <c r="N17" s="13"/>
      <c r="O17" s="13"/>
      <c r="P17" s="13"/>
      <c r="Q17" s="13"/>
      <c r="R17" s="13">
        <v>13</v>
      </c>
      <c r="S17" s="13" t="s">
        <v>225</v>
      </c>
      <c r="T17" s="13" t="s">
        <v>225</v>
      </c>
      <c r="U17" s="58"/>
      <c r="V17" s="58"/>
      <c r="W17" s="58"/>
      <c r="X17" s="58"/>
      <c r="Y17" s="58"/>
      <c r="Z17" s="58"/>
      <c r="AA17" s="13"/>
      <c r="AB17" s="13"/>
      <c r="AC17" s="13"/>
      <c r="AD17" s="13"/>
      <c r="AE17" s="13">
        <v>15</v>
      </c>
      <c r="AF17" s="58"/>
      <c r="AG17" s="58"/>
      <c r="AH17" s="58"/>
      <c r="AI17" s="58"/>
      <c r="AJ17" s="58"/>
      <c r="AK17" s="13"/>
      <c r="AL17" s="13"/>
      <c r="AM17" s="13"/>
      <c r="AN17" s="13"/>
      <c r="AO17" s="13">
        <v>64</v>
      </c>
      <c r="AP17" s="13">
        <f t="shared" si="2"/>
        <v>0.85333333333333339</v>
      </c>
      <c r="AQ17" s="13" t="s">
        <v>192</v>
      </c>
      <c r="AR17" s="54"/>
      <c r="AS17" s="56"/>
      <c r="AT17" s="58"/>
      <c r="AU17" s="58"/>
      <c r="AV17" s="58"/>
      <c r="AW17" s="13"/>
      <c r="AX17" s="13"/>
      <c r="AY17" s="13"/>
      <c r="AZ17" s="13"/>
      <c r="BA17" s="58"/>
      <c r="BB17" s="58"/>
      <c r="BC17" s="58">
        <v>0</v>
      </c>
      <c r="BD17" s="58" t="s">
        <v>225</v>
      </c>
      <c r="BE17" s="13" t="s">
        <v>225</v>
      </c>
      <c r="BF17" s="13" t="s">
        <v>225</v>
      </c>
      <c r="BG17" s="13" t="s">
        <v>225</v>
      </c>
      <c r="BH17" s="58">
        <v>4</v>
      </c>
      <c r="BI17" s="13" t="s">
        <v>225</v>
      </c>
      <c r="BJ17" s="13">
        <v>14</v>
      </c>
      <c r="BK17" s="58">
        <v>13</v>
      </c>
      <c r="BL17" s="13">
        <v>13</v>
      </c>
      <c r="BM17" s="13">
        <v>15</v>
      </c>
      <c r="BN17" s="60">
        <v>13</v>
      </c>
      <c r="BO17">
        <f t="shared" si="0"/>
        <v>68</v>
      </c>
      <c r="BP17" s="61">
        <f t="shared" si="1"/>
        <v>1.0461538461538462</v>
      </c>
      <c r="BQ17" s="13" t="s">
        <v>225</v>
      </c>
      <c r="BR17" s="13" t="s">
        <v>225</v>
      </c>
      <c r="BS17" s="13" t="s">
        <v>192</v>
      </c>
      <c r="BT17" s="56" t="s">
        <v>310</v>
      </c>
    </row>
    <row r="18" spans="1:72">
      <c r="A18" s="6" t="s">
        <v>158</v>
      </c>
      <c r="B18" s="6"/>
      <c r="C18" s="6"/>
      <c r="D18" s="13"/>
      <c r="E18" s="13"/>
      <c r="F18" s="13"/>
      <c r="G18" s="13"/>
      <c r="H18" s="13">
        <v>14</v>
      </c>
      <c r="I18" s="58">
        <v>2</v>
      </c>
      <c r="J18" s="58"/>
      <c r="K18" s="58"/>
      <c r="L18" s="58"/>
      <c r="M18" s="58">
        <v>13</v>
      </c>
      <c r="N18" s="13"/>
      <c r="O18" s="13"/>
      <c r="P18" s="13"/>
      <c r="Q18" s="13"/>
      <c r="R18" s="13">
        <v>13</v>
      </c>
      <c r="S18" s="13" t="s">
        <v>262</v>
      </c>
      <c r="T18" s="13" t="s">
        <v>225</v>
      </c>
      <c r="U18" s="58"/>
      <c r="V18" s="58"/>
      <c r="W18" s="58"/>
      <c r="X18" s="58"/>
      <c r="Y18" s="58"/>
      <c r="Z18" s="58"/>
      <c r="AA18" s="13"/>
      <c r="AB18" s="13"/>
      <c r="AC18" s="13"/>
      <c r="AD18" s="13"/>
      <c r="AE18" s="13">
        <v>15</v>
      </c>
      <c r="AF18" s="58"/>
      <c r="AG18" s="58"/>
      <c r="AH18" s="58"/>
      <c r="AI18" s="58"/>
      <c r="AJ18" s="58"/>
      <c r="AK18" s="13" t="s">
        <v>196</v>
      </c>
      <c r="AL18" s="13"/>
      <c r="AM18" s="13"/>
      <c r="AN18" s="13"/>
      <c r="AO18" s="13">
        <v>58</v>
      </c>
      <c r="AP18" s="13">
        <f t="shared" si="2"/>
        <v>0.77333333333333332</v>
      </c>
      <c r="AQ18" s="13" t="s">
        <v>256</v>
      </c>
      <c r="AR18" s="54"/>
      <c r="AS18" s="56"/>
      <c r="AT18" s="58"/>
      <c r="AU18" s="58"/>
      <c r="AV18" s="58"/>
      <c r="AW18" s="13"/>
      <c r="AX18" s="13"/>
      <c r="AY18" s="13" t="s">
        <v>213</v>
      </c>
      <c r="AZ18" s="32" t="s">
        <v>213</v>
      </c>
      <c r="BA18" s="58"/>
      <c r="BB18" s="58"/>
      <c r="BC18" s="58">
        <v>0</v>
      </c>
      <c r="BD18" s="58" t="s">
        <v>225</v>
      </c>
      <c r="BE18" s="13" t="s">
        <v>262</v>
      </c>
      <c r="BF18" s="13" t="s">
        <v>225</v>
      </c>
      <c r="BG18" s="13" t="s">
        <v>225</v>
      </c>
      <c r="BH18" s="58">
        <v>4</v>
      </c>
      <c r="BI18" s="13" t="s">
        <v>225</v>
      </c>
      <c r="BJ18" s="13">
        <v>14</v>
      </c>
      <c r="BK18" s="58">
        <v>13</v>
      </c>
      <c r="BL18" s="13">
        <v>13</v>
      </c>
      <c r="BM18" s="13">
        <v>15</v>
      </c>
      <c r="BN18" s="60">
        <v>13</v>
      </c>
      <c r="BO18">
        <f t="shared" si="0"/>
        <v>68</v>
      </c>
      <c r="BP18" s="61">
        <f t="shared" si="1"/>
        <v>1.0461538461538462</v>
      </c>
      <c r="BQ18" s="13" t="s">
        <v>225</v>
      </c>
      <c r="BR18" s="13" t="s">
        <v>225</v>
      </c>
      <c r="BS18" s="13" t="s">
        <v>256</v>
      </c>
      <c r="BT18" s="56" t="s">
        <v>310</v>
      </c>
    </row>
    <row r="19" spans="1:72">
      <c r="A19" s="6" t="s">
        <v>160</v>
      </c>
      <c r="B19" s="6"/>
      <c r="C19" s="6"/>
      <c r="D19" s="13"/>
      <c r="E19" s="13"/>
      <c r="F19" s="13"/>
      <c r="G19" s="13"/>
      <c r="H19" s="13">
        <v>14</v>
      </c>
      <c r="I19" s="58">
        <v>1</v>
      </c>
      <c r="J19" s="58"/>
      <c r="K19" s="58"/>
      <c r="L19" s="58">
        <v>-1</v>
      </c>
      <c r="M19" s="58">
        <v>9</v>
      </c>
      <c r="N19" s="13"/>
      <c r="O19" s="13"/>
      <c r="P19" s="13"/>
      <c r="Q19" s="13"/>
      <c r="R19" s="13">
        <v>10</v>
      </c>
      <c r="S19" s="13" t="s">
        <v>256</v>
      </c>
      <c r="T19" s="13" t="s">
        <v>225</v>
      </c>
      <c r="U19" s="58"/>
      <c r="V19" s="58"/>
      <c r="W19" s="58"/>
      <c r="X19" s="58"/>
      <c r="Y19" s="58"/>
      <c r="Z19" s="58">
        <v>12</v>
      </c>
      <c r="AA19" s="13">
        <v>-1</v>
      </c>
      <c r="AB19" s="13">
        <v>-1</v>
      </c>
      <c r="AC19" s="13"/>
      <c r="AD19" s="13"/>
      <c r="AE19" s="13">
        <v>11</v>
      </c>
      <c r="AF19" s="58"/>
      <c r="AG19" s="58"/>
      <c r="AH19" s="58"/>
      <c r="AI19" s="58"/>
      <c r="AJ19" s="58"/>
      <c r="AK19" s="13" t="s">
        <v>193</v>
      </c>
      <c r="AL19" s="13"/>
      <c r="AM19" s="13"/>
      <c r="AN19" s="13"/>
      <c r="AO19" s="13">
        <v>43</v>
      </c>
      <c r="AP19" s="13">
        <f t="shared" si="2"/>
        <v>0.57333333333333336</v>
      </c>
      <c r="AQ19" s="13" t="s">
        <v>198</v>
      </c>
      <c r="AR19" s="54"/>
      <c r="AS19" s="56"/>
      <c r="AT19" s="58"/>
      <c r="AU19" s="58"/>
      <c r="AV19" s="58"/>
      <c r="AW19" s="13"/>
      <c r="AX19" s="13"/>
      <c r="AY19" s="13" t="s">
        <v>189</v>
      </c>
      <c r="AZ19" s="32" t="s">
        <v>189</v>
      </c>
      <c r="BA19" s="58"/>
      <c r="BB19" s="58"/>
      <c r="BC19" s="58">
        <v>-1</v>
      </c>
      <c r="BD19" s="58" t="s">
        <v>254</v>
      </c>
      <c r="BE19" s="13" t="s">
        <v>256</v>
      </c>
      <c r="BF19" s="13" t="s">
        <v>225</v>
      </c>
      <c r="BG19" s="13" t="s">
        <v>192</v>
      </c>
      <c r="BH19" s="58">
        <v>3.75</v>
      </c>
      <c r="BI19" s="13" t="s">
        <v>254</v>
      </c>
      <c r="BJ19" s="13">
        <v>14</v>
      </c>
      <c r="BK19" s="58">
        <v>9</v>
      </c>
      <c r="BL19" s="13">
        <v>10</v>
      </c>
      <c r="BM19" s="13">
        <v>11</v>
      </c>
      <c r="BN19" s="60">
        <v>13</v>
      </c>
      <c r="BO19">
        <f t="shared" si="0"/>
        <v>57</v>
      </c>
      <c r="BP19" s="61">
        <f t="shared" si="1"/>
        <v>0.87692307692307692</v>
      </c>
      <c r="BQ19" s="13" t="s">
        <v>192</v>
      </c>
      <c r="BR19" s="13" t="s">
        <v>254</v>
      </c>
      <c r="BS19" s="13" t="s">
        <v>198</v>
      </c>
      <c r="BT19" s="56" t="s">
        <v>310</v>
      </c>
    </row>
    <row r="20" spans="1:72">
      <c r="A20" s="6" t="s">
        <v>161</v>
      </c>
      <c r="B20" s="6"/>
      <c r="C20" s="6"/>
      <c r="D20" s="13"/>
      <c r="E20" s="13"/>
      <c r="F20" s="13"/>
      <c r="G20" s="13"/>
      <c r="H20" s="13">
        <v>14</v>
      </c>
      <c r="I20" s="58">
        <v>0</v>
      </c>
      <c r="J20" s="58">
        <v>-1</v>
      </c>
      <c r="K20" s="58"/>
      <c r="L20" s="58"/>
      <c r="M20" s="58">
        <v>13</v>
      </c>
      <c r="N20" s="13"/>
      <c r="O20" s="13"/>
      <c r="P20" s="13"/>
      <c r="Q20" s="13"/>
      <c r="R20" s="13">
        <v>13</v>
      </c>
      <c r="S20" s="13" t="s">
        <v>192</v>
      </c>
      <c r="T20" s="13" t="s">
        <v>225</v>
      </c>
      <c r="U20" s="58"/>
      <c r="V20" s="58"/>
      <c r="W20" s="58"/>
      <c r="X20" s="58"/>
      <c r="Y20" s="58"/>
      <c r="Z20" s="58"/>
      <c r="AA20" s="13"/>
      <c r="AB20" s="13"/>
      <c r="AC20" s="13"/>
      <c r="AD20" s="13"/>
      <c r="AE20" s="13">
        <v>16</v>
      </c>
      <c r="AF20" s="58"/>
      <c r="AG20" s="58"/>
      <c r="AH20" s="58"/>
      <c r="AI20" s="58"/>
      <c r="AJ20" s="58"/>
      <c r="AK20" s="13" t="s">
        <v>191</v>
      </c>
      <c r="AL20" s="13"/>
      <c r="AM20" s="13"/>
      <c r="AN20" s="13"/>
      <c r="AO20" s="13">
        <v>67</v>
      </c>
      <c r="AP20" s="13">
        <f t="shared" si="2"/>
        <v>0.89333333333333331</v>
      </c>
      <c r="AQ20" s="13" t="s">
        <v>254</v>
      </c>
      <c r="AR20" s="54"/>
      <c r="AS20" s="56"/>
      <c r="AT20" s="58"/>
      <c r="AU20" s="58"/>
      <c r="AV20" s="58"/>
      <c r="AW20" s="13"/>
      <c r="AX20" s="13"/>
      <c r="AY20" s="13" t="s">
        <v>230</v>
      </c>
      <c r="AZ20" s="32" t="s">
        <v>230</v>
      </c>
      <c r="BA20" s="58"/>
      <c r="BB20" s="58"/>
      <c r="BC20" s="58">
        <v>0</v>
      </c>
      <c r="BD20" s="58" t="s">
        <v>225</v>
      </c>
      <c r="BE20" s="13" t="s">
        <v>192</v>
      </c>
      <c r="BF20" s="13" t="s">
        <v>225</v>
      </c>
      <c r="BG20" s="13">
        <v>0</v>
      </c>
      <c r="BH20" s="58">
        <v>3.75</v>
      </c>
      <c r="BI20" s="13" t="s">
        <v>254</v>
      </c>
      <c r="BJ20" s="13">
        <v>14</v>
      </c>
      <c r="BK20" s="58">
        <v>13</v>
      </c>
      <c r="BL20" s="13">
        <v>13</v>
      </c>
      <c r="BM20" s="13">
        <v>16</v>
      </c>
      <c r="BN20" s="60">
        <v>13</v>
      </c>
      <c r="BO20">
        <f t="shared" si="0"/>
        <v>69</v>
      </c>
      <c r="BP20" s="61">
        <f t="shared" si="1"/>
        <v>1.0615384615384615</v>
      </c>
      <c r="BQ20" s="13" t="s">
        <v>225</v>
      </c>
      <c r="BR20" s="13" t="s">
        <v>254</v>
      </c>
      <c r="BS20" s="13" t="s">
        <v>254</v>
      </c>
      <c r="BT20" s="56" t="s">
        <v>310</v>
      </c>
    </row>
    <row r="21" spans="1:72">
      <c r="A21" s="6" t="s">
        <v>164</v>
      </c>
      <c r="B21" s="6"/>
      <c r="C21" s="6"/>
      <c r="D21" s="13"/>
      <c r="E21" s="13"/>
      <c r="F21" s="13"/>
      <c r="G21" s="13"/>
      <c r="H21" s="13">
        <v>14</v>
      </c>
      <c r="I21" s="58">
        <v>0</v>
      </c>
      <c r="J21" s="58"/>
      <c r="K21" s="58"/>
      <c r="L21" s="58"/>
      <c r="M21" s="58">
        <v>9</v>
      </c>
      <c r="N21" s="13">
        <v>-1</v>
      </c>
      <c r="O21" s="13"/>
      <c r="P21" s="13">
        <v>-1</v>
      </c>
      <c r="Q21" s="13">
        <v>-1</v>
      </c>
      <c r="R21" s="13">
        <v>0</v>
      </c>
      <c r="S21" s="13"/>
      <c r="T21" s="13" t="s">
        <v>225</v>
      </c>
      <c r="U21" s="58">
        <v>-1</v>
      </c>
      <c r="V21" s="58"/>
      <c r="W21" s="58">
        <v>-1</v>
      </c>
      <c r="X21" s="58">
        <v>-1</v>
      </c>
      <c r="Y21" s="58"/>
      <c r="Z21" s="58"/>
      <c r="AA21" s="13"/>
      <c r="AB21" s="13"/>
      <c r="AC21" s="13">
        <v>-1</v>
      </c>
      <c r="AD21" s="13"/>
      <c r="AE21" s="13">
        <v>0</v>
      </c>
      <c r="AF21" s="58"/>
      <c r="AG21" s="58"/>
      <c r="AH21" s="58"/>
      <c r="AI21" s="58"/>
      <c r="AJ21" s="58"/>
      <c r="AK21" s="13"/>
      <c r="AL21" s="13"/>
      <c r="AM21" s="13"/>
      <c r="AN21" s="13"/>
      <c r="AO21" s="13"/>
      <c r="AP21" s="13">
        <f t="shared" si="2"/>
        <v>0</v>
      </c>
      <c r="AQ21" s="13"/>
      <c r="AR21" s="54"/>
      <c r="AS21" s="56"/>
      <c r="AT21" s="58"/>
      <c r="AU21" s="58"/>
      <c r="AV21" s="58"/>
      <c r="AW21" s="13"/>
      <c r="AX21" s="13"/>
      <c r="AY21" s="13" t="s">
        <v>198</v>
      </c>
      <c r="AZ21" s="32" t="s">
        <v>198</v>
      </c>
      <c r="BA21" s="58"/>
      <c r="BB21" s="58"/>
      <c r="BC21" s="58">
        <v>-4</v>
      </c>
      <c r="BD21" s="58" t="s">
        <v>190</v>
      </c>
      <c r="BE21" s="13"/>
      <c r="BF21" s="13" t="s">
        <v>225</v>
      </c>
      <c r="BG21" s="13">
        <v>0</v>
      </c>
      <c r="BH21" s="58">
        <v>2</v>
      </c>
      <c r="BI21" s="13" t="s">
        <v>190</v>
      </c>
      <c r="BJ21" s="13">
        <v>14</v>
      </c>
      <c r="BK21" s="58">
        <v>9</v>
      </c>
      <c r="BL21" s="13">
        <v>0</v>
      </c>
      <c r="BM21" s="13">
        <v>0</v>
      </c>
      <c r="BN21" s="60">
        <v>0</v>
      </c>
      <c r="BO21">
        <f t="shared" si="0"/>
        <v>23</v>
      </c>
      <c r="BP21" s="61">
        <f t="shared" si="1"/>
        <v>0.35384615384615387</v>
      </c>
      <c r="BQ21" s="13" t="s">
        <v>203</v>
      </c>
      <c r="BR21" s="13" t="s">
        <v>190</v>
      </c>
      <c r="BS21" s="13"/>
      <c r="BT21" s="56" t="s">
        <v>310</v>
      </c>
    </row>
    <row r="22" spans="1:72">
      <c r="A22" s="6" t="s">
        <v>165</v>
      </c>
      <c r="B22" s="6"/>
      <c r="C22" s="6"/>
      <c r="D22" s="13"/>
      <c r="E22" s="13"/>
      <c r="F22" s="13"/>
      <c r="G22" s="13"/>
      <c r="H22" s="13">
        <v>14</v>
      </c>
      <c r="I22" s="58">
        <v>0</v>
      </c>
      <c r="J22" s="58">
        <v>-1</v>
      </c>
      <c r="K22" s="58"/>
      <c r="L22" s="58">
        <v>-1</v>
      </c>
      <c r="M22" s="58">
        <v>13</v>
      </c>
      <c r="N22" s="13"/>
      <c r="O22" s="13">
        <v>-1</v>
      </c>
      <c r="P22" s="13"/>
      <c r="Q22" s="13"/>
      <c r="R22" s="13">
        <v>13</v>
      </c>
      <c r="S22" s="13"/>
      <c r="T22" s="13" t="s">
        <v>225</v>
      </c>
      <c r="U22" s="58"/>
      <c r="V22" s="58"/>
      <c r="W22" s="58"/>
      <c r="X22" s="58"/>
      <c r="Y22" s="58"/>
      <c r="Z22" s="58"/>
      <c r="AA22" s="13"/>
      <c r="AB22" s="13"/>
      <c r="AC22" s="13"/>
      <c r="AD22" s="13"/>
      <c r="AE22" s="13">
        <v>14</v>
      </c>
      <c r="AF22" s="58"/>
      <c r="AG22" s="58"/>
      <c r="AH22" s="58"/>
      <c r="AI22" s="58"/>
      <c r="AJ22" s="58"/>
      <c r="AK22" s="13" t="s">
        <v>198</v>
      </c>
      <c r="AL22" s="13"/>
      <c r="AM22" s="13"/>
      <c r="AN22" s="13"/>
      <c r="AO22" s="13">
        <v>55</v>
      </c>
      <c r="AP22" s="13">
        <f t="shared" si="2"/>
        <v>0.73333333333333328</v>
      </c>
      <c r="AQ22" s="13" t="s">
        <v>190</v>
      </c>
      <c r="AR22" s="54"/>
      <c r="AS22" s="56"/>
      <c r="AT22" s="58"/>
      <c r="AU22" s="58"/>
      <c r="AV22" s="58"/>
      <c r="AW22" s="13"/>
      <c r="AX22" s="13"/>
      <c r="AY22" s="13" t="s">
        <v>225</v>
      </c>
      <c r="AZ22" s="32" t="s">
        <v>225</v>
      </c>
      <c r="BA22" s="58"/>
      <c r="BB22" s="58"/>
      <c r="BC22" s="58">
        <v>-1</v>
      </c>
      <c r="BD22" s="58" t="s">
        <v>254</v>
      </c>
      <c r="BE22" s="13" t="s">
        <v>310</v>
      </c>
      <c r="BF22" s="13" t="s">
        <v>225</v>
      </c>
      <c r="BG22" s="13">
        <v>0</v>
      </c>
      <c r="BH22" s="58">
        <v>3</v>
      </c>
      <c r="BI22" s="13" t="s">
        <v>192</v>
      </c>
      <c r="BJ22" s="13">
        <v>14</v>
      </c>
      <c r="BK22" s="58">
        <v>13</v>
      </c>
      <c r="BL22" s="13">
        <v>13</v>
      </c>
      <c r="BM22" s="13">
        <v>14</v>
      </c>
      <c r="BN22" s="60">
        <v>13</v>
      </c>
      <c r="BO22">
        <f t="shared" si="0"/>
        <v>67</v>
      </c>
      <c r="BP22" s="61">
        <f t="shared" si="1"/>
        <v>1.0307692307692307</v>
      </c>
      <c r="BQ22" s="13" t="s">
        <v>225</v>
      </c>
      <c r="BR22" s="13" t="s">
        <v>192</v>
      </c>
      <c r="BS22" s="13" t="s">
        <v>190</v>
      </c>
      <c r="BT22" s="56" t="s">
        <v>310</v>
      </c>
    </row>
    <row r="23" spans="1:72">
      <c r="A23" s="6" t="s">
        <v>167</v>
      </c>
      <c r="B23" s="6"/>
      <c r="C23" s="6"/>
      <c r="D23" s="13"/>
      <c r="E23" s="13"/>
      <c r="F23" s="13"/>
      <c r="G23" s="13"/>
      <c r="H23" s="13">
        <v>14</v>
      </c>
      <c r="I23" s="58">
        <v>1</v>
      </c>
      <c r="J23" s="58"/>
      <c r="K23" s="58"/>
      <c r="L23" s="58"/>
      <c r="M23" s="58">
        <v>11</v>
      </c>
      <c r="N23" s="13"/>
      <c r="O23" s="13"/>
      <c r="P23" s="13"/>
      <c r="Q23" s="13"/>
      <c r="R23" s="13">
        <v>8</v>
      </c>
      <c r="S23" s="13" t="s">
        <v>257</v>
      </c>
      <c r="T23" s="13" t="s">
        <v>225</v>
      </c>
      <c r="U23" s="58"/>
      <c r="V23" s="58"/>
      <c r="W23" s="58"/>
      <c r="X23" s="58"/>
      <c r="Y23" s="58"/>
      <c r="Z23" s="58"/>
      <c r="AA23" s="13"/>
      <c r="AB23" s="13"/>
      <c r="AC23" s="13"/>
      <c r="AD23" s="13"/>
      <c r="AE23" s="13">
        <v>14</v>
      </c>
      <c r="AF23" s="58"/>
      <c r="AG23" s="58"/>
      <c r="AH23" s="58"/>
      <c r="AI23" s="58"/>
      <c r="AJ23" s="58"/>
      <c r="AK23" s="13" t="s">
        <v>225</v>
      </c>
      <c r="AL23" s="13"/>
      <c r="AM23" s="13"/>
      <c r="AN23" s="13"/>
      <c r="AO23" s="13">
        <v>49</v>
      </c>
      <c r="AP23" s="13">
        <f t="shared" si="2"/>
        <v>0.65333333333333332</v>
      </c>
      <c r="AQ23" s="13" t="s">
        <v>253</v>
      </c>
      <c r="AR23" s="54"/>
      <c r="AS23" s="56"/>
      <c r="AT23" s="58"/>
      <c r="AU23" s="58"/>
      <c r="AV23" s="58"/>
      <c r="AW23" s="13"/>
      <c r="AX23" s="13"/>
      <c r="AY23" s="13" t="s">
        <v>226</v>
      </c>
      <c r="AZ23" s="32" t="s">
        <v>226</v>
      </c>
      <c r="BA23" s="58"/>
      <c r="BB23" s="58"/>
      <c r="BC23" s="58">
        <v>0</v>
      </c>
      <c r="BD23" s="58" t="s">
        <v>225</v>
      </c>
      <c r="BE23" s="13" t="s">
        <v>257</v>
      </c>
      <c r="BF23" s="13" t="s">
        <v>225</v>
      </c>
      <c r="BG23" s="13" t="s">
        <v>192</v>
      </c>
      <c r="BH23" s="58">
        <v>3.5</v>
      </c>
      <c r="BI23" s="13" t="s">
        <v>252</v>
      </c>
      <c r="BJ23" s="13">
        <v>14</v>
      </c>
      <c r="BK23" s="58">
        <v>11</v>
      </c>
      <c r="BL23" s="13">
        <v>8</v>
      </c>
      <c r="BM23" s="13">
        <v>14</v>
      </c>
      <c r="BN23" s="60">
        <v>13</v>
      </c>
      <c r="BO23">
        <f t="shared" si="0"/>
        <v>60</v>
      </c>
      <c r="BP23" s="61">
        <f t="shared" si="1"/>
        <v>0.92307692307692313</v>
      </c>
      <c r="BQ23" s="13" t="s">
        <v>225</v>
      </c>
      <c r="BR23" s="13" t="s">
        <v>252</v>
      </c>
      <c r="BS23" s="13" t="s">
        <v>253</v>
      </c>
      <c r="BT23" s="56" t="s">
        <v>310</v>
      </c>
    </row>
    <row r="24" spans="1:72">
      <c r="A24" s="6" t="s">
        <v>168</v>
      </c>
      <c r="B24" s="6"/>
      <c r="C24" s="6"/>
      <c r="D24" s="13"/>
      <c r="E24" s="13"/>
      <c r="F24" s="13">
        <v>-1</v>
      </c>
      <c r="G24" s="13"/>
      <c r="H24" s="13">
        <v>14</v>
      </c>
      <c r="I24" s="58">
        <v>0</v>
      </c>
      <c r="J24" s="58"/>
      <c r="K24" s="58"/>
      <c r="L24" s="58"/>
      <c r="M24" s="58">
        <v>10</v>
      </c>
      <c r="N24" s="13"/>
      <c r="O24" s="13"/>
      <c r="P24" s="13"/>
      <c r="Q24" s="13"/>
      <c r="R24" s="13">
        <v>12</v>
      </c>
      <c r="S24" s="13" t="s">
        <v>252</v>
      </c>
      <c r="T24" s="13" t="s">
        <v>225</v>
      </c>
      <c r="U24" s="58"/>
      <c r="V24" s="58"/>
      <c r="W24" s="58"/>
      <c r="X24" s="58"/>
      <c r="Y24" s="58"/>
      <c r="Z24" s="58"/>
      <c r="AA24" s="13"/>
      <c r="AB24" s="13"/>
      <c r="AC24" s="13"/>
      <c r="AD24" s="13"/>
      <c r="AE24" s="13">
        <v>10</v>
      </c>
      <c r="AF24" s="58"/>
      <c r="AG24" s="58"/>
      <c r="AH24" s="58"/>
      <c r="AI24" s="58"/>
      <c r="AJ24" s="58"/>
      <c r="AK24" s="13" t="s">
        <v>226</v>
      </c>
      <c r="AL24" s="13"/>
      <c r="AM24" s="13"/>
      <c r="AN24" s="13"/>
      <c r="AO24" s="13">
        <v>31</v>
      </c>
      <c r="AP24" s="13">
        <f t="shared" si="2"/>
        <v>0.41333333333333333</v>
      </c>
      <c r="AQ24" s="13" t="s">
        <v>203</v>
      </c>
      <c r="AR24" s="54"/>
      <c r="AS24" s="56"/>
      <c r="AT24" s="58"/>
      <c r="AU24" s="58"/>
      <c r="AV24" s="58"/>
      <c r="AW24" s="13"/>
      <c r="AX24" s="13"/>
      <c r="AY24" s="13"/>
      <c r="AZ24" s="13"/>
      <c r="BA24" s="58"/>
      <c r="BB24" s="58"/>
      <c r="BC24" s="58">
        <v>0</v>
      </c>
      <c r="BD24" s="58" t="s">
        <v>225</v>
      </c>
      <c r="BE24" s="13" t="s">
        <v>252</v>
      </c>
      <c r="BF24" s="13" t="s">
        <v>225</v>
      </c>
      <c r="BG24" s="13">
        <v>0</v>
      </c>
      <c r="BH24" s="58">
        <v>3.5</v>
      </c>
      <c r="BI24" s="13" t="s">
        <v>252</v>
      </c>
      <c r="BJ24" s="13">
        <v>14</v>
      </c>
      <c r="BK24" s="58">
        <v>10</v>
      </c>
      <c r="BL24" s="13">
        <v>12</v>
      </c>
      <c r="BM24" s="13">
        <v>10</v>
      </c>
      <c r="BN24" s="60">
        <v>13</v>
      </c>
      <c r="BO24">
        <f t="shared" si="0"/>
        <v>59</v>
      </c>
      <c r="BP24" s="61">
        <f t="shared" si="1"/>
        <v>0.90769230769230769</v>
      </c>
      <c r="BQ24" s="13" t="s">
        <v>225</v>
      </c>
      <c r="BR24" s="13" t="s">
        <v>252</v>
      </c>
      <c r="BS24" s="13" t="s">
        <v>203</v>
      </c>
      <c r="BT24" s="56" t="s">
        <v>310</v>
      </c>
    </row>
    <row r="25" spans="1:72">
      <c r="A25" s="6" t="s">
        <v>169</v>
      </c>
      <c r="B25" s="6"/>
      <c r="C25" s="6"/>
      <c r="D25" s="13"/>
      <c r="E25" s="13"/>
      <c r="F25" s="13"/>
      <c r="G25" s="13"/>
      <c r="H25" s="13">
        <v>14</v>
      </c>
      <c r="I25" s="58">
        <v>1</v>
      </c>
      <c r="J25" s="58"/>
      <c r="K25" s="58"/>
      <c r="L25" s="58"/>
      <c r="M25" s="58">
        <v>13</v>
      </c>
      <c r="N25" s="13"/>
      <c r="O25" s="13"/>
      <c r="P25" s="13"/>
      <c r="Q25" s="13"/>
      <c r="R25" s="13">
        <v>13</v>
      </c>
      <c r="S25" s="13" t="s">
        <v>225</v>
      </c>
      <c r="T25" s="13" t="s">
        <v>225</v>
      </c>
      <c r="U25" s="58"/>
      <c r="V25" s="58"/>
      <c r="W25" s="58"/>
      <c r="X25" s="58"/>
      <c r="Y25" s="58"/>
      <c r="Z25" s="58"/>
      <c r="AA25" s="13"/>
      <c r="AB25" s="13"/>
      <c r="AC25" s="13"/>
      <c r="AD25" s="13"/>
      <c r="AE25" s="13">
        <v>16</v>
      </c>
      <c r="AF25" s="58"/>
      <c r="AG25" s="58"/>
      <c r="AH25" s="58"/>
      <c r="AI25" s="58"/>
      <c r="AJ25" s="58"/>
      <c r="AK25" s="13"/>
      <c r="AL25" s="13"/>
      <c r="AM25" s="13"/>
      <c r="AN25" s="13"/>
      <c r="AO25" s="13">
        <v>42</v>
      </c>
      <c r="AP25" s="13">
        <f t="shared" si="2"/>
        <v>0.56000000000000005</v>
      </c>
      <c r="AQ25" s="13" t="s">
        <v>198</v>
      </c>
      <c r="AR25" s="54"/>
      <c r="AS25" s="56"/>
      <c r="AT25" s="58"/>
      <c r="AU25" s="58"/>
      <c r="AV25" s="58"/>
      <c r="AW25" s="13"/>
      <c r="AX25" s="13"/>
      <c r="AY25" s="13"/>
      <c r="AZ25" s="13"/>
      <c r="BA25" s="58"/>
      <c r="BB25" s="58"/>
      <c r="BC25" s="58">
        <v>0</v>
      </c>
      <c r="BD25" s="58" t="s">
        <v>225</v>
      </c>
      <c r="BE25" s="13" t="s">
        <v>225</v>
      </c>
      <c r="BF25" s="13" t="s">
        <v>225</v>
      </c>
      <c r="BG25" s="13" t="s">
        <v>192</v>
      </c>
      <c r="BH25" s="58">
        <v>4</v>
      </c>
      <c r="BI25" s="13" t="s">
        <v>225</v>
      </c>
      <c r="BJ25" s="13">
        <v>14</v>
      </c>
      <c r="BK25" s="58">
        <v>13</v>
      </c>
      <c r="BL25" s="13">
        <v>13</v>
      </c>
      <c r="BM25" s="13">
        <v>16</v>
      </c>
      <c r="BN25" s="60">
        <v>13</v>
      </c>
      <c r="BO25">
        <f t="shared" si="0"/>
        <v>69</v>
      </c>
      <c r="BP25" s="61">
        <f t="shared" si="1"/>
        <v>1.0615384615384615</v>
      </c>
      <c r="BQ25" s="13" t="s">
        <v>225</v>
      </c>
      <c r="BR25" s="13" t="s">
        <v>225</v>
      </c>
      <c r="BS25" s="13" t="s">
        <v>198</v>
      </c>
      <c r="BT25" s="56" t="s">
        <v>310</v>
      </c>
    </row>
    <row r="26" spans="1:72">
      <c r="A26" s="6" t="s">
        <v>170</v>
      </c>
      <c r="B26" s="6"/>
      <c r="C26" s="6"/>
      <c r="D26" s="13"/>
      <c r="E26" s="13"/>
      <c r="F26" s="13"/>
      <c r="G26" s="13"/>
      <c r="H26" s="13">
        <v>14</v>
      </c>
      <c r="I26" s="58">
        <v>0</v>
      </c>
      <c r="J26" s="58">
        <v>-1</v>
      </c>
      <c r="K26" s="58"/>
      <c r="L26" s="58">
        <v>-1</v>
      </c>
      <c r="M26" s="58">
        <v>0</v>
      </c>
      <c r="N26" s="13">
        <v>-1</v>
      </c>
      <c r="O26" s="13">
        <v>-1</v>
      </c>
      <c r="P26" s="13"/>
      <c r="Q26" s="13">
        <v>-1</v>
      </c>
      <c r="R26" s="13">
        <v>0</v>
      </c>
      <c r="S26" s="13"/>
      <c r="T26" s="13" t="s">
        <v>189</v>
      </c>
      <c r="U26" s="58">
        <v>-1</v>
      </c>
      <c r="V26" s="58">
        <v>-1</v>
      </c>
      <c r="W26" s="58">
        <v>-1</v>
      </c>
      <c r="X26" s="58">
        <v>-1</v>
      </c>
      <c r="Y26" s="58"/>
      <c r="Z26" s="58"/>
      <c r="AA26" s="13">
        <v>-1</v>
      </c>
      <c r="AB26" s="13">
        <v>-1</v>
      </c>
      <c r="AC26" s="13">
        <v>-1</v>
      </c>
      <c r="AD26" s="13"/>
      <c r="AE26" s="13">
        <v>0</v>
      </c>
      <c r="AF26" s="58"/>
      <c r="AG26" s="58"/>
      <c r="AH26" s="58"/>
      <c r="AI26" s="58"/>
      <c r="AJ26" s="58"/>
      <c r="AK26" s="13"/>
      <c r="AL26" s="13"/>
      <c r="AM26" s="13"/>
      <c r="AN26" s="13"/>
      <c r="AO26" s="13">
        <v>0</v>
      </c>
      <c r="AP26" s="13">
        <f t="shared" si="2"/>
        <v>0</v>
      </c>
      <c r="AQ26" s="13" t="s">
        <v>203</v>
      </c>
      <c r="AR26" s="54"/>
      <c r="AS26" s="56"/>
      <c r="AT26" s="58"/>
      <c r="AU26" s="58"/>
      <c r="AV26" s="58"/>
      <c r="AW26" s="13"/>
      <c r="AX26" s="13"/>
      <c r="AY26" s="13"/>
      <c r="AZ26" s="13"/>
      <c r="BA26" s="58"/>
      <c r="BB26" s="58"/>
      <c r="BC26" s="58">
        <v>0</v>
      </c>
      <c r="BD26" s="58" t="s">
        <v>225</v>
      </c>
      <c r="BE26" s="13"/>
      <c r="BF26" s="13" t="s">
        <v>189</v>
      </c>
      <c r="BG26" s="13">
        <v>0</v>
      </c>
      <c r="BH26" s="58">
        <v>0</v>
      </c>
      <c r="BI26" s="13" t="s">
        <v>203</v>
      </c>
      <c r="BJ26" s="13">
        <v>14</v>
      </c>
      <c r="BK26" s="58">
        <v>0</v>
      </c>
      <c r="BL26" s="13">
        <v>0</v>
      </c>
      <c r="BM26" s="13">
        <v>0</v>
      </c>
      <c r="BN26" s="60">
        <v>0</v>
      </c>
      <c r="BO26">
        <f t="shared" si="0"/>
        <v>14</v>
      </c>
      <c r="BP26" s="61">
        <f t="shared" si="1"/>
        <v>0.2153846153846154</v>
      </c>
      <c r="BQ26" s="13" t="s">
        <v>203</v>
      </c>
      <c r="BR26" s="13" t="s">
        <v>203</v>
      </c>
      <c r="BS26" s="13" t="s">
        <v>203</v>
      </c>
      <c r="BT26" s="56" t="s">
        <v>310</v>
      </c>
    </row>
    <row r="27" spans="1:72">
      <c r="A27" s="6" t="s">
        <v>171</v>
      </c>
      <c r="B27" s="6"/>
      <c r="C27" s="6"/>
      <c r="D27" s="13"/>
      <c r="E27" s="13"/>
      <c r="F27" s="13"/>
      <c r="G27" s="13"/>
      <c r="H27" s="13">
        <v>14</v>
      </c>
      <c r="I27" s="58">
        <v>0</v>
      </c>
      <c r="J27" s="58">
        <v>-1</v>
      </c>
      <c r="K27" s="58"/>
      <c r="L27" s="58">
        <v>-1</v>
      </c>
      <c r="M27" s="58">
        <v>0</v>
      </c>
      <c r="N27" s="13"/>
      <c r="O27" s="13"/>
      <c r="P27" s="13"/>
      <c r="Q27" s="13"/>
      <c r="R27" s="13">
        <v>12</v>
      </c>
      <c r="S27" s="13" t="s">
        <v>256</v>
      </c>
      <c r="T27" s="13" t="s">
        <v>225</v>
      </c>
      <c r="U27" s="58"/>
      <c r="V27" s="58"/>
      <c r="W27" s="58"/>
      <c r="X27" s="58"/>
      <c r="Y27" s="58"/>
      <c r="Z27" s="58"/>
      <c r="AA27" s="13"/>
      <c r="AB27" s="13"/>
      <c r="AC27" s="13"/>
      <c r="AD27" s="13"/>
      <c r="AE27" s="13">
        <v>14</v>
      </c>
      <c r="AF27" s="58"/>
      <c r="AG27" s="58"/>
      <c r="AH27" s="58"/>
      <c r="AI27" s="58"/>
      <c r="AJ27" s="58"/>
      <c r="AK27" s="13"/>
      <c r="AL27" s="13"/>
      <c r="AM27" s="13"/>
      <c r="AN27" s="13"/>
      <c r="AO27" s="13">
        <v>53</v>
      </c>
      <c r="AP27" s="13">
        <f t="shared" si="2"/>
        <v>0.70666666666666667</v>
      </c>
      <c r="AQ27" s="13" t="s">
        <v>190</v>
      </c>
      <c r="AR27" s="54"/>
      <c r="AS27" s="56"/>
      <c r="AT27" s="58"/>
      <c r="AU27" s="58"/>
      <c r="AV27" s="58"/>
      <c r="AW27" s="13"/>
      <c r="AX27" s="13"/>
      <c r="AY27" s="31" t="s">
        <v>191</v>
      </c>
      <c r="AZ27" s="13"/>
      <c r="BA27" s="58"/>
      <c r="BB27" s="58"/>
      <c r="BC27" s="58">
        <v>0</v>
      </c>
      <c r="BD27" s="58" t="s">
        <v>225</v>
      </c>
      <c r="BE27" s="13" t="s">
        <v>256</v>
      </c>
      <c r="BF27" s="13" t="s">
        <v>225</v>
      </c>
      <c r="BG27" s="13">
        <v>0</v>
      </c>
      <c r="BH27" s="58">
        <v>3.25</v>
      </c>
      <c r="BI27" s="13" t="s">
        <v>252</v>
      </c>
      <c r="BJ27" s="13">
        <v>14</v>
      </c>
      <c r="BK27" s="58">
        <v>0</v>
      </c>
      <c r="BL27" s="13">
        <v>12</v>
      </c>
      <c r="BM27" s="13">
        <v>14</v>
      </c>
      <c r="BN27" s="60">
        <v>11</v>
      </c>
      <c r="BO27">
        <f t="shared" si="0"/>
        <v>51</v>
      </c>
      <c r="BP27" s="61">
        <f t="shared" si="1"/>
        <v>0.7846153846153846</v>
      </c>
      <c r="BQ27" s="13" t="s">
        <v>192</v>
      </c>
      <c r="BR27" s="13" t="s">
        <v>252</v>
      </c>
      <c r="BS27" s="13" t="s">
        <v>190</v>
      </c>
      <c r="BT27" s="56" t="s">
        <v>310</v>
      </c>
    </row>
    <row r="28" spans="1:72">
      <c r="A28" s="6" t="s">
        <v>173</v>
      </c>
      <c r="B28" s="6"/>
      <c r="C28" s="6"/>
      <c r="D28" s="13"/>
      <c r="E28" s="13"/>
      <c r="F28" s="13"/>
      <c r="G28" s="13"/>
      <c r="H28" s="13">
        <v>14</v>
      </c>
      <c r="I28" s="58">
        <v>0</v>
      </c>
      <c r="J28" s="58">
        <v>-1</v>
      </c>
      <c r="K28" s="58"/>
      <c r="L28" s="58"/>
      <c r="M28" s="58">
        <v>11</v>
      </c>
      <c r="N28" s="13"/>
      <c r="O28" s="13">
        <v>-1</v>
      </c>
      <c r="P28" s="13">
        <v>-1</v>
      </c>
      <c r="Q28" s="13">
        <v>-1</v>
      </c>
      <c r="R28" s="13">
        <v>0</v>
      </c>
      <c r="S28" s="13"/>
      <c r="T28" s="13" t="s">
        <v>189</v>
      </c>
      <c r="U28" s="58">
        <v>-1</v>
      </c>
      <c r="V28" s="58">
        <v>-1</v>
      </c>
      <c r="W28" s="58">
        <v>-1</v>
      </c>
      <c r="X28" s="58">
        <v>-1</v>
      </c>
      <c r="Y28" s="58"/>
      <c r="Z28" s="58"/>
      <c r="AA28" s="13">
        <v>-1</v>
      </c>
      <c r="AB28" s="13">
        <v>-1</v>
      </c>
      <c r="AC28" s="13">
        <v>-1</v>
      </c>
      <c r="AD28" s="13"/>
      <c r="AE28" s="13">
        <v>0</v>
      </c>
      <c r="AF28" s="58"/>
      <c r="AG28" s="58"/>
      <c r="AH28" s="58"/>
      <c r="AI28" s="58"/>
      <c r="AJ28" s="58"/>
      <c r="AK28" s="13"/>
      <c r="AL28" s="13"/>
      <c r="AM28" s="13"/>
      <c r="AN28" s="13"/>
      <c r="AO28" s="13">
        <v>0</v>
      </c>
      <c r="AP28" s="13">
        <f t="shared" si="2"/>
        <v>0</v>
      </c>
      <c r="AQ28" s="13" t="s">
        <v>203</v>
      </c>
      <c r="AR28" s="54"/>
      <c r="AS28" s="56"/>
      <c r="AT28" s="58"/>
      <c r="AU28" s="58"/>
      <c r="AV28" s="58"/>
      <c r="AW28" s="13"/>
      <c r="AX28" s="13"/>
      <c r="AY28" s="32" t="s">
        <v>213</v>
      </c>
      <c r="AZ28" s="31" t="s">
        <v>191</v>
      </c>
      <c r="BA28" s="58"/>
      <c r="BB28" s="58"/>
      <c r="BC28" s="58">
        <v>-8</v>
      </c>
      <c r="BD28" s="58" t="s">
        <v>203</v>
      </c>
      <c r="BE28" s="13"/>
      <c r="BF28" s="13" t="s">
        <v>189</v>
      </c>
      <c r="BG28" s="13">
        <v>0</v>
      </c>
      <c r="BH28" s="58">
        <v>0</v>
      </c>
      <c r="BI28" s="13" t="s">
        <v>203</v>
      </c>
      <c r="BJ28" s="13">
        <v>14</v>
      </c>
      <c r="BK28" s="58">
        <v>11</v>
      </c>
      <c r="BL28" s="13">
        <v>0</v>
      </c>
      <c r="BM28" s="13">
        <v>0</v>
      </c>
      <c r="BN28" s="60">
        <v>0</v>
      </c>
      <c r="BO28">
        <f t="shared" si="0"/>
        <v>25</v>
      </c>
      <c r="BP28" s="61">
        <f t="shared" si="1"/>
        <v>0.38461538461538464</v>
      </c>
      <c r="BQ28" s="13" t="s">
        <v>203</v>
      </c>
      <c r="BR28" s="13" t="s">
        <v>203</v>
      </c>
      <c r="BS28" s="13" t="s">
        <v>203</v>
      </c>
      <c r="BT28" s="56" t="s">
        <v>310</v>
      </c>
    </row>
    <row r="29" spans="1:72">
      <c r="A29" s="6" t="s">
        <v>174</v>
      </c>
      <c r="B29" s="6"/>
      <c r="C29" s="6"/>
      <c r="D29" s="13"/>
      <c r="E29" s="13"/>
      <c r="F29" s="13"/>
      <c r="G29" s="13"/>
      <c r="H29" s="13">
        <v>14</v>
      </c>
      <c r="I29" s="58">
        <v>0</v>
      </c>
      <c r="J29" s="58">
        <v>-1</v>
      </c>
      <c r="K29" s="58"/>
      <c r="L29" s="58"/>
      <c r="M29" s="58">
        <v>11</v>
      </c>
      <c r="N29" s="13"/>
      <c r="O29" s="13">
        <v>-1</v>
      </c>
      <c r="P29" s="13">
        <v>-1</v>
      </c>
      <c r="Q29" s="13">
        <v>-1</v>
      </c>
      <c r="R29" s="13">
        <v>0</v>
      </c>
      <c r="S29" s="13"/>
      <c r="T29" s="13" t="s">
        <v>189</v>
      </c>
      <c r="U29" s="58">
        <v>-1</v>
      </c>
      <c r="V29" s="58">
        <v>-1</v>
      </c>
      <c r="W29" s="58"/>
      <c r="X29" s="58"/>
      <c r="Y29" s="58"/>
      <c r="Z29" s="58"/>
      <c r="AA29" s="13"/>
      <c r="AB29" s="13"/>
      <c r="AC29" s="13">
        <v>-1</v>
      </c>
      <c r="AD29" s="13"/>
      <c r="AE29" s="13">
        <v>0</v>
      </c>
      <c r="AF29" s="58"/>
      <c r="AG29" s="58"/>
      <c r="AH29" s="58"/>
      <c r="AI29" s="58"/>
      <c r="AJ29" s="58"/>
      <c r="AK29" s="13"/>
      <c r="AL29" s="13"/>
      <c r="AM29" s="13"/>
      <c r="AN29" s="13"/>
      <c r="AO29" s="13">
        <v>43</v>
      </c>
      <c r="AP29" s="13">
        <f t="shared" si="2"/>
        <v>0.57333333333333336</v>
      </c>
      <c r="AQ29" s="13" t="s">
        <v>203</v>
      </c>
      <c r="AR29" s="54"/>
      <c r="AS29" s="56"/>
      <c r="AT29" s="58"/>
      <c r="AU29" s="58"/>
      <c r="AV29" s="58"/>
      <c r="AW29" s="13"/>
      <c r="AX29" s="13"/>
      <c r="AY29" s="32" t="s">
        <v>225</v>
      </c>
      <c r="AZ29" s="32" t="s">
        <v>213</v>
      </c>
      <c r="BA29" s="58"/>
      <c r="BB29" s="58"/>
      <c r="BC29" s="58">
        <v>-2</v>
      </c>
      <c r="BD29" s="58" t="s">
        <v>256</v>
      </c>
      <c r="BE29" s="13"/>
      <c r="BF29" s="13" t="s">
        <v>189</v>
      </c>
      <c r="BG29" s="13">
        <v>0</v>
      </c>
      <c r="BH29" s="58"/>
      <c r="BI29" s="13" t="s">
        <v>198</v>
      </c>
      <c r="BJ29" s="13">
        <v>14</v>
      </c>
      <c r="BK29" s="58">
        <v>11</v>
      </c>
      <c r="BL29" s="13">
        <v>0</v>
      </c>
      <c r="BM29" s="13">
        <v>0</v>
      </c>
      <c r="BN29" s="60">
        <v>0</v>
      </c>
      <c r="BO29">
        <f t="shared" si="0"/>
        <v>25</v>
      </c>
      <c r="BP29" s="61">
        <f t="shared" si="1"/>
        <v>0.38461538461538464</v>
      </c>
      <c r="BQ29" s="13" t="s">
        <v>203</v>
      </c>
      <c r="BR29" s="13" t="s">
        <v>198</v>
      </c>
      <c r="BS29" s="13" t="s">
        <v>203</v>
      </c>
      <c r="BT29" s="56" t="s">
        <v>310</v>
      </c>
    </row>
    <row r="30" spans="1:72">
      <c r="A30" s="6" t="s">
        <v>306</v>
      </c>
      <c r="B30" s="6"/>
      <c r="C30" s="6"/>
      <c r="D30" s="13"/>
      <c r="E30" s="13"/>
      <c r="F30" s="13"/>
      <c r="G30" s="13"/>
      <c r="H30" s="13">
        <v>14</v>
      </c>
      <c r="I30" s="58">
        <v>2</v>
      </c>
      <c r="J30" s="58"/>
      <c r="K30" s="58"/>
      <c r="L30" s="58"/>
      <c r="M30" s="58">
        <v>0</v>
      </c>
      <c r="N30" s="13">
        <v>-1</v>
      </c>
      <c r="O30" s="13">
        <v>-1</v>
      </c>
      <c r="P30" s="13"/>
      <c r="Q30" s="13"/>
      <c r="R30" s="13">
        <v>13</v>
      </c>
      <c r="S30" s="13" t="s">
        <v>253</v>
      </c>
      <c r="T30" s="13" t="s">
        <v>225</v>
      </c>
      <c r="U30" s="58"/>
      <c r="V30" s="58"/>
      <c r="W30" s="58"/>
      <c r="X30" s="58"/>
      <c r="Y30" s="58"/>
      <c r="Z30" s="58"/>
      <c r="AA30" s="13"/>
      <c r="AB30" s="13"/>
      <c r="AC30" s="13"/>
      <c r="AD30" s="13"/>
      <c r="AE30" s="13">
        <v>16</v>
      </c>
      <c r="AF30" s="58"/>
      <c r="AG30" s="58"/>
      <c r="AH30" s="58"/>
      <c r="AI30" s="58"/>
      <c r="AJ30" s="58"/>
      <c r="AK30" s="13"/>
      <c r="AL30" s="13"/>
      <c r="AM30" s="13"/>
      <c r="AN30" s="13"/>
      <c r="AO30" s="13">
        <v>48</v>
      </c>
      <c r="AP30" s="13">
        <f t="shared" si="2"/>
        <v>0.64</v>
      </c>
      <c r="AQ30" s="13" t="s">
        <v>253</v>
      </c>
      <c r="AR30" s="54"/>
      <c r="AS30" s="56"/>
      <c r="AT30" s="58"/>
      <c r="AU30" s="58"/>
      <c r="AV30" s="58"/>
      <c r="AW30" s="13"/>
      <c r="AX30" s="13"/>
      <c r="AY30" s="32"/>
      <c r="AZ30" s="32"/>
      <c r="BA30" s="58"/>
      <c r="BB30" s="58"/>
      <c r="BC30" s="58">
        <v>-1</v>
      </c>
      <c r="BD30" s="58" t="s">
        <v>254</v>
      </c>
      <c r="BE30" s="13" t="s">
        <v>253</v>
      </c>
      <c r="BF30" s="13" t="s">
        <v>225</v>
      </c>
      <c r="BG30" s="13" t="s">
        <v>225</v>
      </c>
      <c r="BH30" s="58">
        <v>3.75</v>
      </c>
      <c r="BI30" s="13" t="s">
        <v>254</v>
      </c>
      <c r="BJ30" s="13">
        <v>14</v>
      </c>
      <c r="BK30" s="58">
        <v>0</v>
      </c>
      <c r="BL30" s="13">
        <v>13</v>
      </c>
      <c r="BM30" s="13">
        <v>16</v>
      </c>
      <c r="BN30" s="60">
        <v>13</v>
      </c>
      <c r="BO30">
        <f t="shared" si="0"/>
        <v>56</v>
      </c>
      <c r="BP30" s="61">
        <f t="shared" si="1"/>
        <v>0.86153846153846159</v>
      </c>
      <c r="BQ30" s="13" t="s">
        <v>192</v>
      </c>
      <c r="BR30" s="13" t="s">
        <v>254</v>
      </c>
      <c r="BS30" s="13" t="s">
        <v>253</v>
      </c>
      <c r="BT30" s="56" t="s">
        <v>310</v>
      </c>
    </row>
    <row r="31" spans="1:72">
      <c r="A31" s="6" t="s">
        <v>0</v>
      </c>
      <c r="B31" s="6"/>
      <c r="C31" s="6"/>
      <c r="D31" s="13"/>
      <c r="E31" s="13"/>
      <c r="F31" s="13"/>
      <c r="G31" s="13"/>
      <c r="H31" s="13">
        <v>14</v>
      </c>
      <c r="I31" s="58">
        <v>0</v>
      </c>
      <c r="J31" s="58">
        <v>-1</v>
      </c>
      <c r="K31" s="58"/>
      <c r="L31" s="58"/>
      <c r="M31" s="58">
        <v>10</v>
      </c>
      <c r="N31" s="13">
        <v>-1</v>
      </c>
      <c r="O31" s="13">
        <v>-1</v>
      </c>
      <c r="P31" s="13"/>
      <c r="Q31" s="13"/>
      <c r="R31" s="13">
        <v>12</v>
      </c>
      <c r="S31" s="13" t="s">
        <v>257</v>
      </c>
      <c r="T31" s="13" t="s">
        <v>225</v>
      </c>
      <c r="U31" s="58"/>
      <c r="V31" s="58"/>
      <c r="W31" s="58"/>
      <c r="X31" s="58"/>
      <c r="Y31" s="58"/>
      <c r="Z31" s="58"/>
      <c r="AA31" s="13">
        <v>-1</v>
      </c>
      <c r="AB31" s="13">
        <v>-1</v>
      </c>
      <c r="AC31" s="13"/>
      <c r="AD31" s="13"/>
      <c r="AE31" s="13">
        <v>10</v>
      </c>
      <c r="AF31" s="58"/>
      <c r="AG31" s="58"/>
      <c r="AH31" s="58"/>
      <c r="AI31" s="58"/>
      <c r="AJ31" s="58"/>
      <c r="AK31" s="13"/>
      <c r="AL31" s="13" t="s">
        <v>196</v>
      </c>
      <c r="AM31" s="13"/>
      <c r="AN31" s="13"/>
      <c r="AO31" s="13">
        <v>35</v>
      </c>
      <c r="AP31" s="13">
        <f t="shared" si="2"/>
        <v>0.46666666666666667</v>
      </c>
      <c r="AQ31" s="13" t="s">
        <v>203</v>
      </c>
      <c r="AR31" s="54"/>
      <c r="AS31" s="56"/>
      <c r="AT31" s="58"/>
      <c r="AU31" s="58"/>
      <c r="AV31" s="58"/>
      <c r="AW31" s="13"/>
      <c r="AX31" s="13"/>
      <c r="AY31" s="32" t="s">
        <v>195</v>
      </c>
      <c r="AZ31" s="32" t="s">
        <v>225</v>
      </c>
      <c r="BA31" s="58"/>
      <c r="BB31" s="58"/>
      <c r="BC31" s="58">
        <v>-2</v>
      </c>
      <c r="BD31" s="58" t="s">
        <v>256</v>
      </c>
      <c r="BE31" s="13" t="s">
        <v>257</v>
      </c>
      <c r="BF31" s="13" t="s">
        <v>225</v>
      </c>
      <c r="BG31" s="13">
        <v>0</v>
      </c>
      <c r="BH31" s="58">
        <v>3</v>
      </c>
      <c r="BI31" s="13" t="s">
        <v>192</v>
      </c>
      <c r="BJ31" s="13">
        <v>14</v>
      </c>
      <c r="BK31" s="58">
        <v>10</v>
      </c>
      <c r="BL31" s="13">
        <v>12</v>
      </c>
      <c r="BM31" s="13">
        <v>10</v>
      </c>
      <c r="BN31" s="60">
        <v>8</v>
      </c>
      <c r="BO31">
        <f t="shared" si="0"/>
        <v>54</v>
      </c>
      <c r="BP31" s="61">
        <f t="shared" si="1"/>
        <v>0.83076923076923082</v>
      </c>
      <c r="BQ31" s="13" t="s">
        <v>192</v>
      </c>
      <c r="BR31" s="13" t="s">
        <v>192</v>
      </c>
      <c r="BS31" s="13" t="s">
        <v>203</v>
      </c>
      <c r="BT31" s="56" t="s">
        <v>310</v>
      </c>
    </row>
    <row r="32" spans="1:72">
      <c r="A32" s="6" t="s">
        <v>1</v>
      </c>
      <c r="B32" s="6"/>
      <c r="C32" s="6"/>
      <c r="D32" s="13"/>
      <c r="E32" s="13"/>
      <c r="F32" s="13"/>
      <c r="G32" s="13"/>
      <c r="H32" s="13">
        <v>14</v>
      </c>
      <c r="I32" s="58">
        <v>0</v>
      </c>
      <c r="J32" s="58">
        <v>-1</v>
      </c>
      <c r="K32" s="58"/>
      <c r="L32" s="58"/>
      <c r="M32" s="58">
        <v>12</v>
      </c>
      <c r="N32" s="13"/>
      <c r="O32" s="13"/>
      <c r="P32" s="13"/>
      <c r="Q32" s="13"/>
      <c r="R32" s="13">
        <v>10</v>
      </c>
      <c r="S32" s="13" t="s">
        <v>257</v>
      </c>
      <c r="T32" s="13" t="s">
        <v>225</v>
      </c>
      <c r="U32" s="58"/>
      <c r="V32" s="58"/>
      <c r="W32" s="58"/>
      <c r="X32" s="58"/>
      <c r="Y32" s="58"/>
      <c r="Z32" s="58"/>
      <c r="AA32" s="13"/>
      <c r="AB32" s="13"/>
      <c r="AC32" s="13"/>
      <c r="AD32" s="13"/>
      <c r="AE32" s="13">
        <v>12</v>
      </c>
      <c r="AF32" s="58"/>
      <c r="AG32" s="58"/>
      <c r="AH32" s="58"/>
      <c r="AI32" s="58"/>
      <c r="AJ32" s="58"/>
      <c r="AK32" s="13"/>
      <c r="AL32" s="13" t="s">
        <v>193</v>
      </c>
      <c r="AM32" s="13"/>
      <c r="AN32" s="13"/>
      <c r="AO32" s="13">
        <v>0</v>
      </c>
      <c r="AP32" s="13">
        <f t="shared" si="2"/>
        <v>0</v>
      </c>
      <c r="AQ32" s="13" t="s">
        <v>203</v>
      </c>
      <c r="AR32" s="54"/>
      <c r="AS32" s="56"/>
      <c r="AT32" s="58"/>
      <c r="AU32" s="58"/>
      <c r="AV32" s="58"/>
      <c r="AW32" s="13"/>
      <c r="AX32" s="13"/>
      <c r="AY32" s="32" t="s">
        <v>227</v>
      </c>
      <c r="AZ32" s="32" t="s">
        <v>195</v>
      </c>
      <c r="BA32" s="58"/>
      <c r="BB32" s="58"/>
      <c r="BC32" s="58">
        <v>-1</v>
      </c>
      <c r="BD32" s="58" t="s">
        <v>254</v>
      </c>
      <c r="BE32" s="13" t="s">
        <v>257</v>
      </c>
      <c r="BF32" s="13" t="s">
        <v>225</v>
      </c>
      <c r="BG32" s="13">
        <v>0</v>
      </c>
      <c r="BH32" s="58">
        <v>4</v>
      </c>
      <c r="BI32" s="13" t="s">
        <v>225</v>
      </c>
      <c r="BJ32" s="13">
        <v>14</v>
      </c>
      <c r="BK32" s="58">
        <v>12</v>
      </c>
      <c r="BL32" s="13">
        <v>10</v>
      </c>
      <c r="BM32" s="13">
        <v>12</v>
      </c>
      <c r="BN32" s="60">
        <v>11</v>
      </c>
      <c r="BO32">
        <f t="shared" si="0"/>
        <v>59</v>
      </c>
      <c r="BP32" s="61">
        <f t="shared" si="1"/>
        <v>0.90769230769230769</v>
      </c>
      <c r="BQ32" s="13" t="s">
        <v>225</v>
      </c>
      <c r="BR32" s="13" t="s">
        <v>225</v>
      </c>
      <c r="BS32" s="13" t="s">
        <v>203</v>
      </c>
      <c r="BT32" s="56" t="s">
        <v>310</v>
      </c>
    </row>
    <row r="33" spans="1:72">
      <c r="A33" s="6" t="s">
        <v>3</v>
      </c>
      <c r="B33" s="6"/>
      <c r="C33" s="6"/>
      <c r="D33" s="13"/>
      <c r="E33" s="13"/>
      <c r="F33" s="13"/>
      <c r="G33" s="13"/>
      <c r="H33" s="13">
        <v>14</v>
      </c>
      <c r="I33" s="58">
        <v>1</v>
      </c>
      <c r="J33" s="58"/>
      <c r="K33" s="58"/>
      <c r="L33" s="58"/>
      <c r="M33" s="58">
        <v>13</v>
      </c>
      <c r="N33" s="13"/>
      <c r="O33" s="13"/>
      <c r="P33" s="13"/>
      <c r="Q33" s="13"/>
      <c r="R33" s="13">
        <v>12</v>
      </c>
      <c r="S33" s="13" t="s">
        <v>255</v>
      </c>
      <c r="T33" s="13" t="s">
        <v>225</v>
      </c>
      <c r="U33" s="58"/>
      <c r="V33" s="58"/>
      <c r="W33" s="58"/>
      <c r="X33" s="58"/>
      <c r="Y33" s="58"/>
      <c r="Z33" s="58"/>
      <c r="AA33" s="13">
        <v>-1</v>
      </c>
      <c r="AB33" s="13">
        <v>-1</v>
      </c>
      <c r="AC33" s="13"/>
      <c r="AD33" s="13"/>
      <c r="AE33" s="13">
        <v>14</v>
      </c>
      <c r="AF33" s="58"/>
      <c r="AG33" s="58"/>
      <c r="AH33" s="58"/>
      <c r="AI33" s="58"/>
      <c r="AJ33" s="58"/>
      <c r="AK33" s="13"/>
      <c r="AL33" s="13" t="s">
        <v>191</v>
      </c>
      <c r="AM33" s="13"/>
      <c r="AN33" s="13"/>
      <c r="AO33" s="13">
        <v>58</v>
      </c>
      <c r="AP33" s="13">
        <f t="shared" si="2"/>
        <v>0.77333333333333332</v>
      </c>
      <c r="AQ33" s="13" t="s">
        <v>256</v>
      </c>
      <c r="AR33" s="54"/>
      <c r="AS33" s="56"/>
      <c r="AT33" s="58"/>
      <c r="AU33" s="58"/>
      <c r="AV33" s="58"/>
      <c r="AW33" s="13"/>
      <c r="AX33" s="13"/>
      <c r="AY33" s="32" t="s">
        <v>224</v>
      </c>
      <c r="AZ33" s="32" t="s">
        <v>227</v>
      </c>
      <c r="BA33" s="58"/>
      <c r="BB33" s="58"/>
      <c r="BC33" s="58">
        <v>-1</v>
      </c>
      <c r="BD33" s="58" t="s">
        <v>254</v>
      </c>
      <c r="BE33" s="13" t="s">
        <v>255</v>
      </c>
      <c r="BF33" s="13" t="s">
        <v>225</v>
      </c>
      <c r="BG33" s="13" t="s">
        <v>192</v>
      </c>
      <c r="BH33" s="58">
        <v>4</v>
      </c>
      <c r="BI33" s="13" t="s">
        <v>225</v>
      </c>
      <c r="BJ33" s="13">
        <v>14</v>
      </c>
      <c r="BK33" s="58">
        <v>13</v>
      </c>
      <c r="BL33" s="13">
        <v>12</v>
      </c>
      <c r="BM33" s="13">
        <v>14</v>
      </c>
      <c r="BN33" s="60">
        <v>13</v>
      </c>
      <c r="BO33">
        <f t="shared" si="0"/>
        <v>66</v>
      </c>
      <c r="BP33" s="61">
        <f t="shared" si="1"/>
        <v>1.0153846153846153</v>
      </c>
      <c r="BQ33" s="13" t="s">
        <v>225</v>
      </c>
      <c r="BR33" s="13" t="s">
        <v>225</v>
      </c>
      <c r="BS33" s="13" t="s">
        <v>256</v>
      </c>
      <c r="BT33" s="56" t="s">
        <v>310</v>
      </c>
    </row>
    <row r="34" spans="1:72">
      <c r="A34" s="6" t="s">
        <v>4</v>
      </c>
      <c r="B34" s="6"/>
      <c r="C34" s="6"/>
      <c r="D34" s="13"/>
      <c r="E34" s="13"/>
      <c r="F34" s="13"/>
      <c r="G34" s="13"/>
      <c r="H34" s="13">
        <v>14</v>
      </c>
      <c r="I34" s="58">
        <v>2</v>
      </c>
      <c r="J34" s="58">
        <v>-1</v>
      </c>
      <c r="K34" s="58"/>
      <c r="L34" s="58"/>
      <c r="M34" s="58">
        <v>13</v>
      </c>
      <c r="N34" s="13"/>
      <c r="O34" s="13"/>
      <c r="P34" s="13"/>
      <c r="Q34" s="13"/>
      <c r="R34" s="13">
        <v>12</v>
      </c>
      <c r="S34" s="13" t="s">
        <v>254</v>
      </c>
      <c r="T34" s="13" t="s">
        <v>225</v>
      </c>
      <c r="U34" s="58"/>
      <c r="V34" s="58"/>
      <c r="W34" s="58"/>
      <c r="X34" s="58"/>
      <c r="Y34" s="58"/>
      <c r="Z34" s="58"/>
      <c r="AA34" s="13"/>
      <c r="AB34" s="13"/>
      <c r="AC34" s="13"/>
      <c r="AD34" s="13"/>
      <c r="AE34" s="13">
        <v>14</v>
      </c>
      <c r="AF34" s="58"/>
      <c r="AG34" s="58"/>
      <c r="AH34" s="58"/>
      <c r="AI34" s="58"/>
      <c r="AJ34" s="58"/>
      <c r="AK34" s="13"/>
      <c r="AL34" s="13" t="s">
        <v>224</v>
      </c>
      <c r="AM34" s="13"/>
      <c r="AN34" s="13"/>
      <c r="AO34" s="13">
        <v>64</v>
      </c>
      <c r="AP34" s="13">
        <f t="shared" si="2"/>
        <v>0.85333333333333339</v>
      </c>
      <c r="AQ34" s="13" t="s">
        <v>192</v>
      </c>
      <c r="AR34" s="54"/>
      <c r="AS34" s="56"/>
      <c r="AT34" s="58"/>
      <c r="AU34" s="58"/>
      <c r="AV34" s="58"/>
      <c r="AW34" s="13"/>
      <c r="AX34" s="13"/>
      <c r="AY34" s="32" t="s">
        <v>228</v>
      </c>
      <c r="AZ34" s="32" t="s">
        <v>224</v>
      </c>
      <c r="BA34" s="58"/>
      <c r="BB34" s="58"/>
      <c r="BC34" s="58">
        <v>0</v>
      </c>
      <c r="BD34" s="58" t="s">
        <v>255</v>
      </c>
      <c r="BE34" s="13" t="s">
        <v>254</v>
      </c>
      <c r="BF34" s="13" t="s">
        <v>225</v>
      </c>
      <c r="BG34" s="13" t="s">
        <v>225</v>
      </c>
      <c r="BH34" s="58">
        <v>4</v>
      </c>
      <c r="BI34" s="13" t="s">
        <v>225</v>
      </c>
      <c r="BJ34" s="13">
        <v>14</v>
      </c>
      <c r="BK34" s="58">
        <v>13</v>
      </c>
      <c r="BL34" s="13">
        <v>12</v>
      </c>
      <c r="BM34" s="13">
        <v>14</v>
      </c>
      <c r="BN34" s="60">
        <v>13</v>
      </c>
      <c r="BO34">
        <f t="shared" si="0"/>
        <v>66</v>
      </c>
      <c r="BP34" s="61">
        <f t="shared" si="1"/>
        <v>1.0153846153846153</v>
      </c>
      <c r="BQ34" s="13" t="s">
        <v>225</v>
      </c>
      <c r="BR34" s="13" t="s">
        <v>225</v>
      </c>
      <c r="BS34" s="13" t="s">
        <v>192</v>
      </c>
      <c r="BT34" s="56" t="s">
        <v>310</v>
      </c>
    </row>
    <row r="35" spans="1:72">
      <c r="A35" s="6" t="s">
        <v>5</v>
      </c>
      <c r="B35" s="6"/>
      <c r="C35" s="6"/>
      <c r="D35" s="13"/>
      <c r="E35" s="13"/>
      <c r="F35" s="13"/>
      <c r="G35" s="13"/>
      <c r="H35" s="13">
        <v>14</v>
      </c>
      <c r="I35" s="58">
        <v>2</v>
      </c>
      <c r="J35" s="58"/>
      <c r="K35" s="58"/>
      <c r="L35" s="58"/>
      <c r="M35" s="58">
        <v>13</v>
      </c>
      <c r="N35" s="13"/>
      <c r="O35" s="13"/>
      <c r="P35" s="13"/>
      <c r="Q35" s="13"/>
      <c r="R35" s="13">
        <v>13</v>
      </c>
      <c r="S35" s="13"/>
      <c r="T35" s="13" t="s">
        <v>225</v>
      </c>
      <c r="U35" s="58"/>
      <c r="V35" s="58"/>
      <c r="W35" s="58">
        <v>-1</v>
      </c>
      <c r="X35" s="58">
        <v>-1</v>
      </c>
      <c r="Y35" s="58"/>
      <c r="Z35" s="58"/>
      <c r="AA35" s="13"/>
      <c r="AB35" s="13"/>
      <c r="AC35" s="13"/>
      <c r="AD35" s="13"/>
      <c r="AE35" s="13">
        <v>16</v>
      </c>
      <c r="AF35" s="58"/>
      <c r="AG35" s="58"/>
      <c r="AH35" s="58"/>
      <c r="AI35" s="58"/>
      <c r="AJ35" s="58"/>
      <c r="AK35" s="13"/>
      <c r="AL35" s="13"/>
      <c r="AM35" s="13"/>
      <c r="AN35" s="13"/>
      <c r="AO35" s="13">
        <v>50</v>
      </c>
      <c r="AP35" s="13">
        <f t="shared" si="2"/>
        <v>0.66666666666666663</v>
      </c>
      <c r="AQ35" s="13" t="s">
        <v>190</v>
      </c>
      <c r="AR35" s="54"/>
      <c r="AS35" s="56"/>
      <c r="AT35" s="58"/>
      <c r="AU35" s="58"/>
      <c r="AV35" s="58"/>
      <c r="AW35" s="13"/>
      <c r="AX35" s="13"/>
      <c r="AY35" s="32" t="s">
        <v>229</v>
      </c>
      <c r="AZ35" s="32" t="s">
        <v>228</v>
      </c>
      <c r="BA35" s="58"/>
      <c r="BB35" s="58"/>
      <c r="BC35" s="58">
        <v>-1</v>
      </c>
      <c r="BD35" s="58" t="s">
        <v>254</v>
      </c>
      <c r="BE35" s="13" t="s">
        <v>310</v>
      </c>
      <c r="BF35" s="13" t="s">
        <v>225</v>
      </c>
      <c r="BG35" s="13" t="s">
        <v>225</v>
      </c>
      <c r="BH35" s="58">
        <v>3</v>
      </c>
      <c r="BI35" s="13" t="s">
        <v>192</v>
      </c>
      <c r="BJ35" s="13">
        <v>14</v>
      </c>
      <c r="BK35" s="58">
        <v>13</v>
      </c>
      <c r="BL35" s="13">
        <v>13</v>
      </c>
      <c r="BM35" s="13">
        <v>16</v>
      </c>
      <c r="BN35" s="60">
        <v>0</v>
      </c>
      <c r="BO35">
        <f t="shared" si="0"/>
        <v>56</v>
      </c>
      <c r="BP35" s="61">
        <f t="shared" si="1"/>
        <v>0.86153846153846159</v>
      </c>
      <c r="BQ35" s="13" t="s">
        <v>192</v>
      </c>
      <c r="BR35" s="13" t="s">
        <v>192</v>
      </c>
      <c r="BS35" s="13" t="s">
        <v>190</v>
      </c>
      <c r="BT35" s="56" t="s">
        <v>310</v>
      </c>
    </row>
    <row r="36" spans="1:72">
      <c r="A36" s="6" t="s">
        <v>7</v>
      </c>
      <c r="B36" s="6"/>
      <c r="C36" s="6"/>
      <c r="D36" s="13"/>
      <c r="E36" s="13"/>
      <c r="F36" s="13"/>
      <c r="G36" s="13"/>
      <c r="H36" s="13">
        <v>14</v>
      </c>
      <c r="I36" s="58">
        <v>1</v>
      </c>
      <c r="J36" s="58"/>
      <c r="K36" s="58"/>
      <c r="L36" s="58"/>
      <c r="M36" s="58">
        <v>13</v>
      </c>
      <c r="N36" s="13"/>
      <c r="O36" s="13"/>
      <c r="P36" s="13"/>
      <c r="Q36" s="13"/>
      <c r="R36" s="13">
        <v>13</v>
      </c>
      <c r="S36" s="13" t="s">
        <v>263</v>
      </c>
      <c r="T36" s="13" t="s">
        <v>225</v>
      </c>
      <c r="U36" s="58"/>
      <c r="V36" s="58"/>
      <c r="W36" s="58"/>
      <c r="X36" s="58"/>
      <c r="Y36" s="58"/>
      <c r="Z36" s="58"/>
      <c r="AA36" s="13"/>
      <c r="AB36" s="13"/>
      <c r="AC36" s="13"/>
      <c r="AD36" s="13"/>
      <c r="AE36" s="13">
        <v>15</v>
      </c>
      <c r="AF36" s="58"/>
      <c r="AG36" s="58"/>
      <c r="AH36" s="58"/>
      <c r="AI36" s="58"/>
      <c r="AJ36" s="58"/>
      <c r="AK36" s="13"/>
      <c r="AL36" s="13" t="s">
        <v>198</v>
      </c>
      <c r="AM36" s="13"/>
      <c r="AN36" s="13"/>
      <c r="AO36" s="13">
        <v>43</v>
      </c>
      <c r="AP36" s="13">
        <f t="shared" si="2"/>
        <v>0.57333333333333336</v>
      </c>
      <c r="AQ36" s="13" t="s">
        <v>198</v>
      </c>
      <c r="AR36" s="54"/>
      <c r="AS36" s="56"/>
      <c r="AT36" s="58"/>
      <c r="AU36" s="58"/>
      <c r="AV36" s="58"/>
      <c r="AW36" s="13"/>
      <c r="AX36" s="13"/>
      <c r="AY36" s="32" t="s">
        <v>196</v>
      </c>
      <c r="AZ36" s="32" t="s">
        <v>229</v>
      </c>
      <c r="BA36" s="58"/>
      <c r="BB36" s="58"/>
      <c r="BC36" s="58">
        <v>0</v>
      </c>
      <c r="BD36" s="58" t="s">
        <v>255</v>
      </c>
      <c r="BE36" s="13" t="s">
        <v>263</v>
      </c>
      <c r="BF36" s="13" t="s">
        <v>225</v>
      </c>
      <c r="BG36" s="13" t="s">
        <v>192</v>
      </c>
      <c r="BH36" s="58">
        <v>3.75</v>
      </c>
      <c r="BI36" s="13" t="s">
        <v>254</v>
      </c>
      <c r="BJ36" s="13">
        <v>14</v>
      </c>
      <c r="BK36" s="58">
        <v>13</v>
      </c>
      <c r="BL36" s="13">
        <v>13</v>
      </c>
      <c r="BM36" s="13">
        <v>15</v>
      </c>
      <c r="BN36" s="60">
        <v>11</v>
      </c>
      <c r="BO36">
        <f t="shared" si="0"/>
        <v>66</v>
      </c>
      <c r="BP36" s="61">
        <f t="shared" si="1"/>
        <v>1.0153846153846153</v>
      </c>
      <c r="BQ36" s="13" t="s">
        <v>225</v>
      </c>
      <c r="BR36" s="13" t="s">
        <v>254</v>
      </c>
      <c r="BS36" s="13" t="s">
        <v>198</v>
      </c>
      <c r="BT36" s="56" t="s">
        <v>310</v>
      </c>
    </row>
    <row r="37" spans="1:72">
      <c r="A37" s="6" t="s">
        <v>8</v>
      </c>
      <c r="B37" s="6"/>
      <c r="C37" s="6"/>
      <c r="D37" s="13"/>
      <c r="E37" s="13"/>
      <c r="F37" s="13"/>
      <c r="G37" s="13"/>
      <c r="H37" s="13">
        <v>14</v>
      </c>
      <c r="I37" s="58">
        <v>2</v>
      </c>
      <c r="J37" s="58"/>
      <c r="K37" s="58"/>
      <c r="L37" s="58"/>
      <c r="M37" s="58">
        <v>13</v>
      </c>
      <c r="N37" s="13"/>
      <c r="O37" s="13"/>
      <c r="P37" s="13"/>
      <c r="Q37" s="13"/>
      <c r="R37" s="13">
        <v>13</v>
      </c>
      <c r="S37" s="13" t="s">
        <v>255</v>
      </c>
      <c r="T37" s="13" t="s">
        <v>225</v>
      </c>
      <c r="U37" s="58"/>
      <c r="V37" s="58"/>
      <c r="W37" s="58"/>
      <c r="X37" s="58"/>
      <c r="Y37" s="58"/>
      <c r="Z37" s="58"/>
      <c r="AA37" s="13"/>
      <c r="AB37" s="13"/>
      <c r="AC37" s="13"/>
      <c r="AD37" s="13"/>
      <c r="AE37" s="13">
        <v>16</v>
      </c>
      <c r="AF37" s="58"/>
      <c r="AG37" s="58"/>
      <c r="AH37" s="58"/>
      <c r="AI37" s="58"/>
      <c r="AJ37" s="58"/>
      <c r="AK37" s="13"/>
      <c r="AL37" s="13" t="s">
        <v>225</v>
      </c>
      <c r="AM37" s="13"/>
      <c r="AN37" s="13"/>
      <c r="AO37" s="13">
        <v>61</v>
      </c>
      <c r="AP37" s="13">
        <f t="shared" si="2"/>
        <v>0.81333333333333335</v>
      </c>
      <c r="AQ37" s="13" t="s">
        <v>192</v>
      </c>
      <c r="AR37" s="54"/>
      <c r="AS37" s="56"/>
      <c r="AT37" s="58"/>
      <c r="AU37" s="58"/>
      <c r="AV37" s="58"/>
      <c r="AW37" s="13"/>
      <c r="AX37" s="13"/>
      <c r="AY37" s="32" t="s">
        <v>229</v>
      </c>
      <c r="AZ37" s="32" t="s">
        <v>196</v>
      </c>
      <c r="BA37" s="58"/>
      <c r="BB37" s="58"/>
      <c r="BC37" s="58">
        <v>-2</v>
      </c>
      <c r="BD37" s="58" t="s">
        <v>256</v>
      </c>
      <c r="BE37" s="13" t="s">
        <v>255</v>
      </c>
      <c r="BF37" s="13" t="s">
        <v>225</v>
      </c>
      <c r="BG37" s="13" t="s">
        <v>225</v>
      </c>
      <c r="BH37" s="58">
        <v>3.75</v>
      </c>
      <c r="BI37" s="13" t="s">
        <v>254</v>
      </c>
      <c r="BJ37" s="13">
        <v>14</v>
      </c>
      <c r="BK37" s="58">
        <v>13</v>
      </c>
      <c r="BL37" s="13">
        <v>13</v>
      </c>
      <c r="BM37" s="13">
        <v>16</v>
      </c>
      <c r="BN37" s="60">
        <v>0</v>
      </c>
      <c r="BO37">
        <f t="shared" si="0"/>
        <v>56</v>
      </c>
      <c r="BP37" s="61">
        <f t="shared" si="1"/>
        <v>0.86153846153846159</v>
      </c>
      <c r="BQ37" s="13" t="s">
        <v>192</v>
      </c>
      <c r="BR37" s="13" t="s">
        <v>254</v>
      </c>
      <c r="BS37" s="13" t="s">
        <v>192</v>
      </c>
      <c r="BT37" s="56" t="s">
        <v>310</v>
      </c>
    </row>
    <row r="38" spans="1:72">
      <c r="A38" s="6" t="s">
        <v>10</v>
      </c>
      <c r="B38" s="6"/>
      <c r="C38" s="6"/>
      <c r="D38" s="13"/>
      <c r="E38" s="13"/>
      <c r="F38" s="13"/>
      <c r="G38" s="13"/>
      <c r="H38" s="13">
        <v>14</v>
      </c>
      <c r="I38" s="58">
        <v>1</v>
      </c>
      <c r="J38" s="58"/>
      <c r="K38" s="58"/>
      <c r="L38" s="58"/>
      <c r="M38" s="58">
        <v>13</v>
      </c>
      <c r="N38" s="13"/>
      <c r="O38" s="13"/>
      <c r="P38" s="13"/>
      <c r="Q38" s="13"/>
      <c r="R38" s="13">
        <v>13</v>
      </c>
      <c r="S38" s="13" t="s">
        <v>255</v>
      </c>
      <c r="T38" s="13" t="s">
        <v>225</v>
      </c>
      <c r="U38" s="58"/>
      <c r="V38" s="58"/>
      <c r="W38" s="58"/>
      <c r="X38" s="58"/>
      <c r="Y38" s="58"/>
      <c r="Z38" s="58"/>
      <c r="AA38" s="13"/>
      <c r="AB38" s="13"/>
      <c r="AC38" s="13"/>
      <c r="AD38" s="13"/>
      <c r="AE38" s="13">
        <v>15</v>
      </c>
      <c r="AF38" s="58"/>
      <c r="AG38" s="58"/>
      <c r="AH38" s="58"/>
      <c r="AI38" s="58"/>
      <c r="AJ38" s="58"/>
      <c r="AK38" s="13"/>
      <c r="AL38" s="13" t="s">
        <v>226</v>
      </c>
      <c r="AM38" s="13"/>
      <c r="AN38" s="13"/>
      <c r="AO38" s="13">
        <v>50</v>
      </c>
      <c r="AP38" s="13">
        <f t="shared" si="2"/>
        <v>0.66666666666666663</v>
      </c>
      <c r="AQ38" s="13" t="s">
        <v>190</v>
      </c>
      <c r="AR38" s="54"/>
      <c r="AS38" s="56"/>
      <c r="AT38" s="58"/>
      <c r="AU38" s="58"/>
      <c r="AV38" s="58"/>
      <c r="AW38" s="13"/>
      <c r="AX38" s="13"/>
      <c r="AY38" s="32" t="s">
        <v>195</v>
      </c>
      <c r="AZ38" s="32" t="s">
        <v>229</v>
      </c>
      <c r="BA38" s="58"/>
      <c r="BB38" s="58"/>
      <c r="BC38" s="58">
        <v>0</v>
      </c>
      <c r="BD38" s="58" t="s">
        <v>255</v>
      </c>
      <c r="BE38" s="13" t="s">
        <v>255</v>
      </c>
      <c r="BF38" s="13" t="s">
        <v>225</v>
      </c>
      <c r="BG38" s="13" t="s">
        <v>192</v>
      </c>
      <c r="BH38" s="58">
        <v>4</v>
      </c>
      <c r="BI38" s="13" t="s">
        <v>225</v>
      </c>
      <c r="BJ38" s="13">
        <v>14</v>
      </c>
      <c r="BK38" s="58">
        <v>13</v>
      </c>
      <c r="BL38" s="13">
        <v>13</v>
      </c>
      <c r="BM38" s="13">
        <v>15</v>
      </c>
      <c r="BN38" s="60">
        <v>8</v>
      </c>
      <c r="BO38">
        <f t="shared" si="0"/>
        <v>63</v>
      </c>
      <c r="BP38" s="61">
        <f t="shared" si="1"/>
        <v>0.96923076923076923</v>
      </c>
      <c r="BQ38" s="13" t="s">
        <v>225</v>
      </c>
      <c r="BR38" s="13" t="s">
        <v>225</v>
      </c>
      <c r="BS38" s="13" t="s">
        <v>190</v>
      </c>
      <c r="BT38" s="56" t="s">
        <v>310</v>
      </c>
    </row>
    <row r="39" spans="1:72">
      <c r="A39" s="6" t="s">
        <v>11</v>
      </c>
      <c r="B39" s="6"/>
      <c r="C39" s="6"/>
      <c r="D39" s="13"/>
      <c r="E39" s="13"/>
      <c r="F39" s="13"/>
      <c r="G39" s="13"/>
      <c r="H39" s="13">
        <v>14</v>
      </c>
      <c r="I39" s="58">
        <v>1</v>
      </c>
      <c r="J39" s="58"/>
      <c r="K39" s="58"/>
      <c r="L39" s="58"/>
      <c r="M39" s="58">
        <v>13</v>
      </c>
      <c r="N39" s="13"/>
      <c r="O39" s="13"/>
      <c r="P39" s="13">
        <v>-1</v>
      </c>
      <c r="Q39" s="13">
        <v>-1</v>
      </c>
      <c r="R39" s="13">
        <v>0</v>
      </c>
      <c r="S39" s="13"/>
      <c r="T39" s="13" t="s">
        <v>189</v>
      </c>
      <c r="U39" s="58">
        <v>-1</v>
      </c>
      <c r="V39" s="58">
        <v>-1</v>
      </c>
      <c r="W39" s="58">
        <v>-1</v>
      </c>
      <c r="X39" s="58">
        <v>-1</v>
      </c>
      <c r="Y39" s="58"/>
      <c r="Z39" s="58"/>
      <c r="AA39" s="13"/>
      <c r="AB39" s="13"/>
      <c r="AC39" s="13"/>
      <c r="AD39" s="13"/>
      <c r="AE39" s="13">
        <v>13</v>
      </c>
      <c r="AF39" s="58"/>
      <c r="AG39" s="58"/>
      <c r="AH39" s="58"/>
      <c r="AI39" s="58"/>
      <c r="AJ39" s="58"/>
      <c r="AK39" s="13"/>
      <c r="AL39" s="13"/>
      <c r="AM39" s="13"/>
      <c r="AN39" s="13"/>
      <c r="AO39" s="13">
        <v>35</v>
      </c>
      <c r="AP39" s="13">
        <f t="shared" si="2"/>
        <v>0.46666666666666667</v>
      </c>
      <c r="AQ39" s="13" t="s">
        <v>203</v>
      </c>
      <c r="AR39" s="54"/>
      <c r="AS39" s="56"/>
      <c r="AT39" s="58"/>
      <c r="AU39" s="58"/>
      <c r="AV39" s="58"/>
      <c r="AW39" s="13"/>
      <c r="AX39" s="13"/>
      <c r="AY39" s="32" t="s">
        <v>228</v>
      </c>
      <c r="AZ39" s="32" t="s">
        <v>195</v>
      </c>
      <c r="BA39" s="58"/>
      <c r="BB39" s="58"/>
      <c r="BC39" s="58">
        <v>-3</v>
      </c>
      <c r="BD39" s="58" t="s">
        <v>253</v>
      </c>
      <c r="BE39" s="13"/>
      <c r="BF39" s="13" t="s">
        <v>189</v>
      </c>
      <c r="BG39" s="13" t="s">
        <v>192</v>
      </c>
      <c r="BH39" s="58">
        <v>2</v>
      </c>
      <c r="BI39" s="13" t="s">
        <v>190</v>
      </c>
      <c r="BJ39" s="13">
        <v>14</v>
      </c>
      <c r="BK39" s="58">
        <v>13</v>
      </c>
      <c r="BL39" s="13">
        <v>0</v>
      </c>
      <c r="BM39" s="13">
        <v>13</v>
      </c>
      <c r="BN39" s="60">
        <v>13</v>
      </c>
      <c r="BO39">
        <f t="shared" si="0"/>
        <v>53</v>
      </c>
      <c r="BP39" s="61">
        <f t="shared" si="1"/>
        <v>0.81538461538461537</v>
      </c>
      <c r="BQ39" s="13" t="s">
        <v>192</v>
      </c>
      <c r="BR39" s="13" t="s">
        <v>190</v>
      </c>
      <c r="BS39" s="13" t="s">
        <v>203</v>
      </c>
      <c r="BT39" s="56" t="s">
        <v>310</v>
      </c>
    </row>
    <row r="40" spans="1:72">
      <c r="A40" s="6" t="s">
        <v>13</v>
      </c>
      <c r="B40" s="6"/>
      <c r="C40" s="6"/>
      <c r="D40" s="13"/>
      <c r="E40" s="13"/>
      <c r="F40" s="13"/>
      <c r="G40" s="13"/>
      <c r="H40" s="13">
        <v>14</v>
      </c>
      <c r="I40" s="58">
        <v>1</v>
      </c>
      <c r="J40" s="58"/>
      <c r="K40" s="58"/>
      <c r="L40" s="58"/>
      <c r="M40" s="58">
        <v>13</v>
      </c>
      <c r="N40" s="13"/>
      <c r="O40" s="13"/>
      <c r="P40" s="13"/>
      <c r="Q40" s="13"/>
      <c r="R40" s="13">
        <v>13</v>
      </c>
      <c r="S40" s="13" t="s">
        <v>256</v>
      </c>
      <c r="T40" s="13" t="s">
        <v>225</v>
      </c>
      <c r="U40" s="58"/>
      <c r="V40" s="58"/>
      <c r="W40" s="58"/>
      <c r="X40" s="58"/>
      <c r="Y40" s="58"/>
      <c r="Z40" s="58"/>
      <c r="AA40" s="13"/>
      <c r="AB40" s="13"/>
      <c r="AC40" s="13"/>
      <c r="AD40" s="13"/>
      <c r="AE40" s="13">
        <v>13</v>
      </c>
      <c r="AF40" s="58"/>
      <c r="AG40" s="58"/>
      <c r="AH40" s="58"/>
      <c r="AI40" s="58"/>
      <c r="AJ40" s="58"/>
      <c r="AK40" s="13"/>
      <c r="AL40" s="13"/>
      <c r="AM40" s="13"/>
      <c r="AN40" s="13"/>
      <c r="AO40" s="13">
        <v>50</v>
      </c>
      <c r="AP40" s="13">
        <f t="shared" si="2"/>
        <v>0.66666666666666663</v>
      </c>
      <c r="AQ40" s="13" t="s">
        <v>190</v>
      </c>
      <c r="AR40" s="54"/>
      <c r="AS40" s="56"/>
      <c r="AT40" s="58"/>
      <c r="AU40" s="58"/>
      <c r="AV40" s="58"/>
      <c r="AW40" s="13"/>
      <c r="AX40" s="13"/>
      <c r="AY40" s="13"/>
      <c r="AZ40" s="32" t="s">
        <v>228</v>
      </c>
      <c r="BA40" s="58"/>
      <c r="BB40" s="58"/>
      <c r="BC40" s="58">
        <v>0</v>
      </c>
      <c r="BD40" s="58" t="s">
        <v>255</v>
      </c>
      <c r="BE40" s="13" t="s">
        <v>256</v>
      </c>
      <c r="BF40" s="13" t="s">
        <v>225</v>
      </c>
      <c r="BG40" s="13" t="s">
        <v>192</v>
      </c>
      <c r="BH40" s="58">
        <v>3.75</v>
      </c>
      <c r="BI40" s="13" t="s">
        <v>254</v>
      </c>
      <c r="BJ40" s="13">
        <v>14</v>
      </c>
      <c r="BK40" s="58">
        <v>13</v>
      </c>
      <c r="BL40" s="13">
        <v>13</v>
      </c>
      <c r="BM40" s="13">
        <v>13</v>
      </c>
      <c r="BN40" s="60">
        <v>0</v>
      </c>
      <c r="BO40">
        <f t="shared" si="0"/>
        <v>53</v>
      </c>
      <c r="BP40" s="61">
        <f t="shared" si="1"/>
        <v>0.81538461538461537</v>
      </c>
      <c r="BQ40" s="13" t="s">
        <v>192</v>
      </c>
      <c r="BR40" s="13" t="s">
        <v>254</v>
      </c>
      <c r="BS40" s="13" t="s">
        <v>190</v>
      </c>
      <c r="BT40" s="56" t="s">
        <v>310</v>
      </c>
    </row>
    <row r="41" spans="1:72">
      <c r="A41" s="6" t="s">
        <v>14</v>
      </c>
      <c r="B41" s="6"/>
      <c r="C41" s="6"/>
      <c r="D41" s="13"/>
      <c r="E41" s="13"/>
      <c r="F41" s="13"/>
      <c r="G41" s="13"/>
      <c r="H41" s="13">
        <v>14</v>
      </c>
      <c r="I41" s="58">
        <v>2</v>
      </c>
      <c r="J41" s="58"/>
      <c r="K41" s="58"/>
      <c r="L41" s="58"/>
      <c r="M41" s="58">
        <v>13</v>
      </c>
      <c r="N41" s="13"/>
      <c r="O41" s="13"/>
      <c r="P41" s="13"/>
      <c r="Q41" s="13"/>
      <c r="R41" s="13">
        <v>13</v>
      </c>
      <c r="S41" s="13" t="s">
        <v>255</v>
      </c>
      <c r="T41" s="13" t="s">
        <v>225</v>
      </c>
      <c r="U41" s="58">
        <v>-1</v>
      </c>
      <c r="V41" s="58"/>
      <c r="W41" s="58"/>
      <c r="X41" s="58"/>
      <c r="Y41" s="58"/>
      <c r="Z41" s="58"/>
      <c r="AA41" s="13"/>
      <c r="AB41" s="13"/>
      <c r="AC41" s="13">
        <v>-1</v>
      </c>
      <c r="AD41" s="13"/>
      <c r="AE41" s="13">
        <v>0</v>
      </c>
      <c r="AF41" s="58"/>
      <c r="AG41" s="58"/>
      <c r="AH41" s="58"/>
      <c r="AI41" s="58"/>
      <c r="AJ41" s="58"/>
      <c r="AK41" s="13"/>
      <c r="AL41" s="13"/>
      <c r="AM41" s="13"/>
      <c r="AN41" s="13"/>
      <c r="AO41" s="13">
        <v>48</v>
      </c>
      <c r="AP41" s="13">
        <f t="shared" si="2"/>
        <v>0.64</v>
      </c>
      <c r="AQ41" s="13" t="s">
        <v>190</v>
      </c>
      <c r="AR41" s="54"/>
      <c r="AS41" s="56"/>
      <c r="AT41" s="58"/>
      <c r="AU41" s="58"/>
      <c r="AV41" s="58"/>
      <c r="AW41" s="13"/>
      <c r="AX41" s="13"/>
      <c r="AY41" s="32" t="s">
        <v>213</v>
      </c>
      <c r="AZ41" s="13"/>
      <c r="BA41" s="58"/>
      <c r="BB41" s="58"/>
      <c r="BC41" s="58">
        <v>-1</v>
      </c>
      <c r="BD41" s="58" t="s">
        <v>254</v>
      </c>
      <c r="BE41" s="13" t="s">
        <v>255</v>
      </c>
      <c r="BF41" s="13" t="s">
        <v>225</v>
      </c>
      <c r="BG41" s="13" t="s">
        <v>225</v>
      </c>
      <c r="BH41" s="58">
        <v>4</v>
      </c>
      <c r="BI41" s="13" t="s">
        <v>225</v>
      </c>
      <c r="BJ41" s="13">
        <v>14</v>
      </c>
      <c r="BK41" s="58">
        <v>13</v>
      </c>
      <c r="BL41" s="13">
        <v>13</v>
      </c>
      <c r="BM41" s="13">
        <v>0</v>
      </c>
      <c r="BN41" s="60">
        <v>11</v>
      </c>
      <c r="BO41">
        <f t="shared" si="0"/>
        <v>51</v>
      </c>
      <c r="BP41" s="61">
        <f t="shared" si="1"/>
        <v>0.7846153846153846</v>
      </c>
      <c r="BQ41" s="13" t="s">
        <v>190</v>
      </c>
      <c r="BR41" s="13" t="s">
        <v>225</v>
      </c>
      <c r="BS41" s="13" t="s">
        <v>190</v>
      </c>
      <c r="BT41" s="56" t="s">
        <v>310</v>
      </c>
    </row>
    <row r="42" spans="1:72">
      <c r="A42" s="6" t="s">
        <v>15</v>
      </c>
      <c r="B42" s="6"/>
      <c r="C42" s="6"/>
      <c r="D42" s="13"/>
      <c r="E42" s="13"/>
      <c r="F42" s="13"/>
      <c r="G42" s="13"/>
      <c r="H42" s="13">
        <v>14</v>
      </c>
      <c r="I42" s="58">
        <v>1</v>
      </c>
      <c r="J42" s="58">
        <v>-1</v>
      </c>
      <c r="K42" s="58"/>
      <c r="L42" s="58">
        <v>-1</v>
      </c>
      <c r="M42" s="58">
        <v>13</v>
      </c>
      <c r="N42" s="13"/>
      <c r="O42" s="13">
        <v>-1</v>
      </c>
      <c r="P42" s="13"/>
      <c r="Q42" s="13"/>
      <c r="R42" s="13">
        <v>13</v>
      </c>
      <c r="S42" s="13" t="s">
        <v>254</v>
      </c>
      <c r="T42" s="13" t="s">
        <v>225</v>
      </c>
      <c r="U42" s="58"/>
      <c r="V42" s="58"/>
      <c r="W42" s="58"/>
      <c r="X42" s="58"/>
      <c r="Y42" s="58"/>
      <c r="Z42" s="58"/>
      <c r="AA42" s="13"/>
      <c r="AB42" s="13"/>
      <c r="AC42" s="13"/>
      <c r="AD42" s="13"/>
      <c r="AE42" s="13">
        <v>15</v>
      </c>
      <c r="AF42" s="58"/>
      <c r="AG42" s="58"/>
      <c r="AH42" s="58"/>
      <c r="AI42" s="58"/>
      <c r="AJ42" s="58"/>
      <c r="AK42" s="13"/>
      <c r="AL42" s="13"/>
      <c r="AM42" s="13"/>
      <c r="AN42" s="13"/>
      <c r="AO42" s="13">
        <v>49</v>
      </c>
      <c r="AP42" s="13">
        <f t="shared" si="2"/>
        <v>0.65333333333333332</v>
      </c>
      <c r="AQ42" s="13" t="s">
        <v>190</v>
      </c>
      <c r="AR42" s="54"/>
      <c r="AS42" s="56"/>
      <c r="AT42" s="58"/>
      <c r="AU42" s="58"/>
      <c r="AV42" s="58"/>
      <c r="AW42" s="13"/>
      <c r="AX42" s="13"/>
      <c r="AY42" s="32" t="s">
        <v>189</v>
      </c>
      <c r="AZ42" s="32" t="s">
        <v>213</v>
      </c>
      <c r="BA42" s="58"/>
      <c r="BB42" s="58"/>
      <c r="BC42" s="58">
        <v>-2</v>
      </c>
      <c r="BD42" s="58" t="s">
        <v>256</v>
      </c>
      <c r="BE42" s="13" t="s">
        <v>254</v>
      </c>
      <c r="BF42" s="13" t="s">
        <v>225</v>
      </c>
      <c r="BG42" s="13" t="s">
        <v>192</v>
      </c>
      <c r="BH42" s="58">
        <v>3.75</v>
      </c>
      <c r="BI42" s="13" t="s">
        <v>254</v>
      </c>
      <c r="BJ42" s="13">
        <v>14</v>
      </c>
      <c r="BK42" s="58">
        <v>13</v>
      </c>
      <c r="BL42" s="13">
        <v>13</v>
      </c>
      <c r="BM42" s="13">
        <v>15</v>
      </c>
      <c r="BN42" s="60">
        <v>13</v>
      </c>
      <c r="BO42">
        <f t="shared" si="0"/>
        <v>68</v>
      </c>
      <c r="BP42" s="61">
        <f t="shared" si="1"/>
        <v>1.0461538461538462</v>
      </c>
      <c r="BQ42" s="13" t="s">
        <v>225</v>
      </c>
      <c r="BR42" s="13" t="s">
        <v>254</v>
      </c>
      <c r="BS42" s="13" t="s">
        <v>190</v>
      </c>
      <c r="BT42" s="56" t="s">
        <v>310</v>
      </c>
    </row>
    <row r="43" spans="1:72">
      <c r="A43" s="6" t="s">
        <v>16</v>
      </c>
      <c r="B43" s="6"/>
      <c r="C43" s="6"/>
      <c r="D43" s="13"/>
      <c r="E43" s="13"/>
      <c r="F43" s="13"/>
      <c r="G43" s="13"/>
      <c r="H43" s="13">
        <v>14</v>
      </c>
      <c r="I43" s="58">
        <v>2</v>
      </c>
      <c r="J43" s="58"/>
      <c r="K43" s="58"/>
      <c r="L43" s="58"/>
      <c r="M43" s="58">
        <v>13</v>
      </c>
      <c r="N43" s="13"/>
      <c r="O43" s="13"/>
      <c r="P43" s="13"/>
      <c r="Q43" s="13"/>
      <c r="R43" s="13">
        <v>11</v>
      </c>
      <c r="S43" s="13" t="s">
        <v>255</v>
      </c>
      <c r="T43" s="13" t="s">
        <v>225</v>
      </c>
      <c r="U43" s="58"/>
      <c r="V43" s="58"/>
      <c r="W43" s="58"/>
      <c r="X43" s="58"/>
      <c r="Y43" s="58"/>
      <c r="Z43" s="58"/>
      <c r="AA43" s="13"/>
      <c r="AB43" s="13"/>
      <c r="AC43" s="13"/>
      <c r="AD43" s="13"/>
      <c r="AE43" s="13">
        <v>16</v>
      </c>
      <c r="AF43" s="58"/>
      <c r="AG43" s="58"/>
      <c r="AH43" s="58"/>
      <c r="AI43" s="58"/>
      <c r="AJ43" s="58"/>
      <c r="AK43" s="13"/>
      <c r="AL43" s="13"/>
      <c r="AM43" s="13"/>
      <c r="AN43" s="13"/>
      <c r="AO43" s="13">
        <v>49</v>
      </c>
      <c r="AP43" s="13">
        <f t="shared" si="2"/>
        <v>0.65333333333333332</v>
      </c>
      <c r="AQ43" s="13" t="s">
        <v>190</v>
      </c>
      <c r="AR43" s="54"/>
      <c r="AS43" s="56"/>
      <c r="AT43" s="58"/>
      <c r="AU43" s="58"/>
      <c r="AV43" s="58"/>
      <c r="AW43" s="13"/>
      <c r="AX43" s="13"/>
      <c r="AY43" s="32" t="s">
        <v>230</v>
      </c>
      <c r="AZ43" s="32" t="s">
        <v>189</v>
      </c>
      <c r="BA43" s="58"/>
      <c r="BB43" s="58"/>
      <c r="BC43" s="58">
        <v>0</v>
      </c>
      <c r="BD43" s="58" t="s">
        <v>225</v>
      </c>
      <c r="BE43" s="13" t="s">
        <v>255</v>
      </c>
      <c r="BF43" s="13" t="s">
        <v>225</v>
      </c>
      <c r="BG43" s="13" t="s">
        <v>225</v>
      </c>
      <c r="BH43" s="58">
        <v>4</v>
      </c>
      <c r="BI43" s="13" t="s">
        <v>225</v>
      </c>
      <c r="BJ43" s="13">
        <v>14</v>
      </c>
      <c r="BK43" s="58">
        <v>13</v>
      </c>
      <c r="BL43" s="13">
        <v>11</v>
      </c>
      <c r="BM43" s="13">
        <v>16</v>
      </c>
      <c r="BN43" s="60">
        <v>13</v>
      </c>
      <c r="BO43">
        <f t="shared" si="0"/>
        <v>67</v>
      </c>
      <c r="BP43" s="61">
        <f t="shared" si="1"/>
        <v>1.0307692307692307</v>
      </c>
      <c r="BQ43" s="13" t="s">
        <v>225</v>
      </c>
      <c r="BR43" s="13" t="s">
        <v>225</v>
      </c>
      <c r="BS43" s="13" t="s">
        <v>190</v>
      </c>
      <c r="BT43" s="56" t="s">
        <v>310</v>
      </c>
    </row>
    <row r="44" spans="1:72">
      <c r="A44" s="6" t="s">
        <v>144</v>
      </c>
      <c r="B44" s="6"/>
      <c r="C44" s="6"/>
      <c r="D44" s="13"/>
      <c r="E44" s="13"/>
      <c r="F44" s="13"/>
      <c r="G44" s="13"/>
      <c r="H44" s="13">
        <v>14</v>
      </c>
      <c r="I44" s="58">
        <v>2</v>
      </c>
      <c r="J44" s="58"/>
      <c r="K44" s="58"/>
      <c r="L44" s="58"/>
      <c r="M44" s="58">
        <v>13</v>
      </c>
      <c r="N44" s="13"/>
      <c r="O44" s="13"/>
      <c r="P44" s="13"/>
      <c r="Q44" s="13"/>
      <c r="R44" s="13">
        <v>13</v>
      </c>
      <c r="S44" s="13" t="s">
        <v>225</v>
      </c>
      <c r="T44" s="13" t="s">
        <v>225</v>
      </c>
      <c r="U44" s="58"/>
      <c r="V44" s="58"/>
      <c r="W44" s="58"/>
      <c r="X44" s="58"/>
      <c r="Y44" s="58"/>
      <c r="Z44" s="58"/>
      <c r="AA44" s="13"/>
      <c r="AB44" s="13"/>
      <c r="AC44" s="13"/>
      <c r="AD44" s="13"/>
      <c r="AE44" s="13">
        <v>13</v>
      </c>
      <c r="AF44" s="58"/>
      <c r="AG44" s="58"/>
      <c r="AH44" s="58"/>
      <c r="AI44" s="58"/>
      <c r="AJ44" s="58"/>
      <c r="AK44" s="13" t="s">
        <v>196</v>
      </c>
      <c r="AL44" s="13" t="s">
        <v>196</v>
      </c>
      <c r="AM44" s="13"/>
      <c r="AN44" s="13"/>
      <c r="AO44" s="13">
        <v>61</v>
      </c>
      <c r="AP44" s="13">
        <f>AO44/75</f>
        <v>0.81333333333333335</v>
      </c>
      <c r="AQ44" s="13" t="s">
        <v>192</v>
      </c>
      <c r="AR44" s="54"/>
      <c r="AS44" s="56"/>
      <c r="AT44" s="58"/>
      <c r="AU44" s="58"/>
      <c r="AV44" s="58"/>
      <c r="AW44" s="13"/>
      <c r="AX44" s="13"/>
      <c r="AY44" s="13" t="s">
        <v>191</v>
      </c>
      <c r="AZ44" s="31" t="s">
        <v>191</v>
      </c>
      <c r="BA44" s="58"/>
      <c r="BB44" s="58"/>
      <c r="BC44" s="58">
        <v>0</v>
      </c>
      <c r="BD44" s="58" t="s">
        <v>225</v>
      </c>
      <c r="BE44" s="13" t="s">
        <v>225</v>
      </c>
      <c r="BF44" s="13" t="s">
        <v>225</v>
      </c>
      <c r="BG44" s="13" t="s">
        <v>225</v>
      </c>
      <c r="BH44" s="58">
        <v>4</v>
      </c>
      <c r="BI44" s="13" t="s">
        <v>225</v>
      </c>
      <c r="BJ44" s="13">
        <v>14</v>
      </c>
      <c r="BK44" s="58">
        <v>13</v>
      </c>
      <c r="BL44" s="13">
        <v>13</v>
      </c>
      <c r="BM44" s="13">
        <v>13</v>
      </c>
      <c r="BN44" s="59">
        <v>13</v>
      </c>
      <c r="BO44">
        <f t="shared" si="0"/>
        <v>66</v>
      </c>
      <c r="BP44" s="61">
        <f t="shared" si="1"/>
        <v>1.0153846153846153</v>
      </c>
      <c r="BQ44" s="13" t="s">
        <v>225</v>
      </c>
      <c r="BR44" s="13" t="s">
        <v>225</v>
      </c>
      <c r="BS44" s="13" t="s">
        <v>192</v>
      </c>
      <c r="BT44" s="56" t="s">
        <v>310</v>
      </c>
    </row>
    <row r="45" spans="1:72">
      <c r="A45" s="6" t="s">
        <v>146</v>
      </c>
      <c r="B45" s="6"/>
      <c r="C45" s="6"/>
      <c r="D45" s="13"/>
      <c r="E45" s="13"/>
      <c r="F45" s="13"/>
      <c r="G45" s="13"/>
      <c r="H45" s="13">
        <v>14</v>
      </c>
      <c r="I45" s="58">
        <v>2</v>
      </c>
      <c r="J45" s="58"/>
      <c r="K45" s="58"/>
      <c r="L45" s="58"/>
      <c r="M45" s="58">
        <v>13</v>
      </c>
      <c r="N45" s="13"/>
      <c r="O45" s="13"/>
      <c r="P45" s="13"/>
      <c r="Q45" s="13"/>
      <c r="R45" s="13">
        <v>10</v>
      </c>
      <c r="S45" s="13" t="s">
        <v>255</v>
      </c>
      <c r="T45" s="13" t="s">
        <v>225</v>
      </c>
      <c r="U45" s="58"/>
      <c r="V45" s="58"/>
      <c r="W45" s="58"/>
      <c r="X45" s="58"/>
      <c r="Y45" s="58"/>
      <c r="Z45" s="58"/>
      <c r="AA45" s="13"/>
      <c r="AB45" s="13"/>
      <c r="AC45" s="13"/>
      <c r="AD45" s="13"/>
      <c r="AE45" s="13">
        <v>16</v>
      </c>
      <c r="AF45" s="58"/>
      <c r="AG45" s="58"/>
      <c r="AH45" s="58"/>
      <c r="AI45" s="58"/>
      <c r="AJ45" s="58"/>
      <c r="AK45" s="13" t="s">
        <v>193</v>
      </c>
      <c r="AL45" s="13" t="s">
        <v>193</v>
      </c>
      <c r="AM45" s="13"/>
      <c r="AN45" s="13"/>
      <c r="AO45" s="13">
        <v>59</v>
      </c>
      <c r="AP45" s="13">
        <f t="shared" si="2"/>
        <v>0.78666666666666663</v>
      </c>
      <c r="AQ45" s="13" t="s">
        <v>192</v>
      </c>
      <c r="AR45" s="54"/>
      <c r="AS45" s="56"/>
      <c r="AT45" s="58"/>
      <c r="AU45" s="58"/>
      <c r="AV45" s="58"/>
      <c r="AW45" s="13"/>
      <c r="AX45" s="13"/>
      <c r="AY45" s="13" t="s">
        <v>213</v>
      </c>
      <c r="AZ45" s="32" t="s">
        <v>213</v>
      </c>
      <c r="BA45" s="58"/>
      <c r="BB45" s="58"/>
      <c r="BC45" s="58">
        <v>0</v>
      </c>
      <c r="BD45" s="58" t="s">
        <v>225</v>
      </c>
      <c r="BE45" s="13" t="s">
        <v>255</v>
      </c>
      <c r="BF45" s="13" t="s">
        <v>225</v>
      </c>
      <c r="BG45" s="13" t="s">
        <v>225</v>
      </c>
      <c r="BH45" s="58">
        <v>4</v>
      </c>
      <c r="BI45" s="13" t="s">
        <v>225</v>
      </c>
      <c r="BJ45" s="13">
        <v>14</v>
      </c>
      <c r="BK45" s="58">
        <v>13</v>
      </c>
      <c r="BL45" s="13">
        <v>10</v>
      </c>
      <c r="BM45" s="13">
        <v>16</v>
      </c>
      <c r="BN45" s="59">
        <v>11</v>
      </c>
      <c r="BO45">
        <f t="shared" si="0"/>
        <v>64</v>
      </c>
      <c r="BP45" s="61">
        <f t="shared" si="1"/>
        <v>0.98461538461538467</v>
      </c>
      <c r="BQ45" s="13" t="s">
        <v>225</v>
      </c>
      <c r="BR45" s="13" t="s">
        <v>225</v>
      </c>
      <c r="BS45" s="13" t="s">
        <v>192</v>
      </c>
      <c r="BT45" s="56" t="s">
        <v>310</v>
      </c>
    </row>
    <row r="46" spans="1:72">
      <c r="A46" s="6" t="s">
        <v>147</v>
      </c>
      <c r="B46" s="6"/>
      <c r="C46" s="6"/>
      <c r="D46" s="13"/>
      <c r="E46" s="13"/>
      <c r="F46" s="13">
        <v>-1</v>
      </c>
      <c r="G46" s="13"/>
      <c r="H46" s="13">
        <v>14</v>
      </c>
      <c r="I46" s="58">
        <v>0</v>
      </c>
      <c r="J46" s="58"/>
      <c r="K46" s="58"/>
      <c r="L46" s="58"/>
      <c r="M46" s="58">
        <v>13</v>
      </c>
      <c r="N46" s="13"/>
      <c r="O46" s="13"/>
      <c r="P46" s="13"/>
      <c r="Q46" s="13"/>
      <c r="R46" s="13">
        <v>13</v>
      </c>
      <c r="S46" s="13" t="s">
        <v>255</v>
      </c>
      <c r="T46" s="13" t="s">
        <v>261</v>
      </c>
      <c r="U46" s="58"/>
      <c r="V46" s="58"/>
      <c r="W46" s="58"/>
      <c r="X46" s="58"/>
      <c r="Y46" s="58"/>
      <c r="Z46" s="58"/>
      <c r="AA46" s="13"/>
      <c r="AB46" s="13"/>
      <c r="AC46" s="13"/>
      <c r="AD46" s="13"/>
      <c r="AE46" s="13">
        <v>16</v>
      </c>
      <c r="AF46" s="58"/>
      <c r="AG46" s="58"/>
      <c r="AH46" s="58"/>
      <c r="AI46" s="58"/>
      <c r="AJ46" s="58"/>
      <c r="AK46" s="13" t="s">
        <v>191</v>
      </c>
      <c r="AL46" s="13" t="s">
        <v>191</v>
      </c>
      <c r="AM46" s="13"/>
      <c r="AN46" s="13"/>
      <c r="AO46" s="13">
        <v>70</v>
      </c>
      <c r="AP46" s="13">
        <f t="shared" si="2"/>
        <v>0.93333333333333335</v>
      </c>
      <c r="AQ46" s="13" t="s">
        <v>225</v>
      </c>
      <c r="AR46" s="54"/>
      <c r="AS46" s="56"/>
      <c r="AT46" s="58"/>
      <c r="AU46" s="58"/>
      <c r="AV46" s="58"/>
      <c r="AW46" s="13"/>
      <c r="AX46" s="13"/>
      <c r="AY46" s="13" t="s">
        <v>225</v>
      </c>
      <c r="AZ46" s="32" t="s">
        <v>225</v>
      </c>
      <c r="BA46" s="58"/>
      <c r="BB46" s="58"/>
      <c r="BC46" s="58">
        <v>-1</v>
      </c>
      <c r="BD46" s="58" t="s">
        <v>225</v>
      </c>
      <c r="BE46" s="13" t="s">
        <v>255</v>
      </c>
      <c r="BF46" s="13" t="s">
        <v>261</v>
      </c>
      <c r="BG46" s="13">
        <v>0</v>
      </c>
      <c r="BH46" s="58">
        <v>3.75</v>
      </c>
      <c r="BI46" s="13" t="s">
        <v>254</v>
      </c>
      <c r="BJ46" s="13">
        <v>14</v>
      </c>
      <c r="BK46" s="58">
        <v>13</v>
      </c>
      <c r="BL46" s="13">
        <v>13</v>
      </c>
      <c r="BM46" s="13">
        <v>16</v>
      </c>
      <c r="BN46" s="59">
        <v>0</v>
      </c>
      <c r="BO46">
        <f t="shared" si="0"/>
        <v>56</v>
      </c>
      <c r="BP46" s="61">
        <f t="shared" si="1"/>
        <v>0.86153846153846159</v>
      </c>
      <c r="BQ46" s="13" t="s">
        <v>192</v>
      </c>
      <c r="BR46" s="13" t="s">
        <v>254</v>
      </c>
      <c r="BS46" s="13" t="s">
        <v>225</v>
      </c>
      <c r="BT46" s="56" t="s">
        <v>310</v>
      </c>
    </row>
    <row r="47" spans="1:72">
      <c r="A47" s="6" t="s">
        <v>148</v>
      </c>
      <c r="B47" s="6"/>
      <c r="C47" s="34"/>
      <c r="D47" s="13"/>
      <c r="E47" s="13"/>
      <c r="F47" s="13"/>
      <c r="G47" s="13"/>
      <c r="H47" s="13">
        <v>14</v>
      </c>
      <c r="I47" s="58">
        <v>1</v>
      </c>
      <c r="J47" s="58"/>
      <c r="K47" s="58"/>
      <c r="L47" s="58">
        <v>-1</v>
      </c>
      <c r="M47" s="58">
        <v>11</v>
      </c>
      <c r="N47" s="13"/>
      <c r="O47" s="13"/>
      <c r="P47" s="13"/>
      <c r="Q47" s="13"/>
      <c r="R47" s="13">
        <v>10</v>
      </c>
      <c r="S47" s="13" t="s">
        <v>253</v>
      </c>
      <c r="T47" s="13" t="s">
        <v>225</v>
      </c>
      <c r="U47" s="58"/>
      <c r="V47" s="58"/>
      <c r="W47" s="58">
        <v>-1</v>
      </c>
      <c r="X47" s="58">
        <v>-1</v>
      </c>
      <c r="Y47" s="58"/>
      <c r="Z47" s="58"/>
      <c r="AA47" s="13"/>
      <c r="AB47" s="13"/>
      <c r="AC47" s="13"/>
      <c r="AD47" s="13"/>
      <c r="AE47" s="13">
        <v>12</v>
      </c>
      <c r="AF47" s="58"/>
      <c r="AG47" s="58"/>
      <c r="AH47" s="58"/>
      <c r="AI47" s="58"/>
      <c r="AJ47" s="58"/>
      <c r="AK47" s="13" t="s">
        <v>224</v>
      </c>
      <c r="AL47" s="13" t="s">
        <v>224</v>
      </c>
      <c r="AM47" s="13"/>
      <c r="AN47" s="13"/>
      <c r="AO47" s="13">
        <v>50</v>
      </c>
      <c r="AP47" s="13">
        <f t="shared" si="2"/>
        <v>0.66666666666666663</v>
      </c>
      <c r="AQ47" s="13" t="s">
        <v>253</v>
      </c>
      <c r="AR47" s="54"/>
      <c r="AS47" s="56"/>
      <c r="AT47" s="58"/>
      <c r="AU47" s="58"/>
      <c r="AV47" s="58"/>
      <c r="AW47" s="13"/>
      <c r="AX47" s="13"/>
      <c r="AY47" s="13" t="s">
        <v>195</v>
      </c>
      <c r="AZ47" s="32" t="s">
        <v>195</v>
      </c>
      <c r="BA47" s="58"/>
      <c r="BB47" s="58"/>
      <c r="BC47" s="58">
        <v>-3</v>
      </c>
      <c r="BD47" s="58" t="s">
        <v>192</v>
      </c>
      <c r="BE47" s="13" t="s">
        <v>253</v>
      </c>
      <c r="BF47" s="13" t="s">
        <v>225</v>
      </c>
      <c r="BG47" s="13" t="s">
        <v>192</v>
      </c>
      <c r="BH47" s="58">
        <v>3</v>
      </c>
      <c r="BI47" s="13" t="s">
        <v>192</v>
      </c>
      <c r="BJ47" s="13">
        <v>14</v>
      </c>
      <c r="BK47" s="58">
        <v>11</v>
      </c>
      <c r="BL47" s="13">
        <v>10</v>
      </c>
      <c r="BM47" s="13">
        <v>12</v>
      </c>
      <c r="BN47" s="60">
        <v>13</v>
      </c>
      <c r="BO47">
        <f t="shared" si="0"/>
        <v>60</v>
      </c>
      <c r="BP47" s="61">
        <f t="shared" si="1"/>
        <v>0.92307692307692313</v>
      </c>
      <c r="BQ47" s="13" t="s">
        <v>225</v>
      </c>
      <c r="BR47" s="13" t="s">
        <v>192</v>
      </c>
      <c r="BS47" s="13" t="s">
        <v>253</v>
      </c>
      <c r="BT47" s="56" t="s">
        <v>310</v>
      </c>
    </row>
    <row r="48" spans="1:72">
      <c r="A48" s="6" t="s">
        <v>149</v>
      </c>
      <c r="B48" s="6"/>
      <c r="C48" s="6"/>
      <c r="D48" s="13"/>
      <c r="E48" s="13"/>
      <c r="F48" s="13"/>
      <c r="G48" s="13"/>
      <c r="H48" s="13">
        <v>14</v>
      </c>
      <c r="I48" s="58">
        <v>1</v>
      </c>
      <c r="J48" s="58"/>
      <c r="K48" s="58"/>
      <c r="L48" s="58"/>
      <c r="M48" s="58">
        <v>9</v>
      </c>
      <c r="N48" s="13"/>
      <c r="O48" s="13"/>
      <c r="P48" s="13"/>
      <c r="Q48" s="13"/>
      <c r="R48" s="13">
        <v>13</v>
      </c>
      <c r="S48" s="13" t="s">
        <v>252</v>
      </c>
      <c r="T48" s="13" t="s">
        <v>225</v>
      </c>
      <c r="U48" s="58"/>
      <c r="V48" s="58"/>
      <c r="W48" s="58"/>
      <c r="X48" s="58"/>
      <c r="Y48" s="58"/>
      <c r="Z48" s="58"/>
      <c r="AA48" s="13"/>
      <c r="AB48" s="13"/>
      <c r="AC48" s="13"/>
      <c r="AD48" s="13"/>
      <c r="AE48" s="13">
        <v>16</v>
      </c>
      <c r="AF48" s="58"/>
      <c r="AG48" s="58"/>
      <c r="AH48" s="58"/>
      <c r="AI48" s="58"/>
      <c r="AJ48" s="58"/>
      <c r="AK48" s="13"/>
      <c r="AL48" s="13"/>
      <c r="AM48" s="13"/>
      <c r="AN48" s="13"/>
      <c r="AO48" s="13">
        <v>69</v>
      </c>
      <c r="AP48" s="13">
        <f t="shared" si="2"/>
        <v>0.92</v>
      </c>
      <c r="AQ48" s="13" t="s">
        <v>225</v>
      </c>
      <c r="AR48" s="54"/>
      <c r="AS48" s="56"/>
      <c r="AT48" s="58"/>
      <c r="AU48" s="58"/>
      <c r="AV48" s="58"/>
      <c r="AW48" s="13"/>
      <c r="AX48" s="13"/>
      <c r="AY48" s="13" t="s">
        <v>227</v>
      </c>
      <c r="AZ48" s="32" t="s">
        <v>227</v>
      </c>
      <c r="BA48" s="58"/>
      <c r="BB48" s="58"/>
      <c r="BC48" s="58">
        <v>0</v>
      </c>
      <c r="BD48" s="58" t="s">
        <v>225</v>
      </c>
      <c r="BE48" s="13" t="s">
        <v>252</v>
      </c>
      <c r="BF48" s="13" t="s">
        <v>225</v>
      </c>
      <c r="BG48" s="13" t="s">
        <v>192</v>
      </c>
      <c r="BH48" s="58">
        <v>4</v>
      </c>
      <c r="BI48" s="13" t="s">
        <v>225</v>
      </c>
      <c r="BJ48" s="13">
        <v>14</v>
      </c>
      <c r="BK48" s="58">
        <v>9</v>
      </c>
      <c r="BL48" s="13">
        <v>13</v>
      </c>
      <c r="BM48" s="13">
        <v>16</v>
      </c>
      <c r="BN48" s="60">
        <v>13</v>
      </c>
      <c r="BO48">
        <f t="shared" si="0"/>
        <v>65</v>
      </c>
      <c r="BP48" s="61">
        <f t="shared" si="1"/>
        <v>1</v>
      </c>
      <c r="BQ48" s="13" t="s">
        <v>225</v>
      </c>
      <c r="BR48" s="13" t="s">
        <v>225</v>
      </c>
      <c r="BS48" s="13" t="s">
        <v>225</v>
      </c>
      <c r="BT48" s="56" t="s">
        <v>310</v>
      </c>
    </row>
    <row r="49" spans="1:72">
      <c r="A49" s="6" t="s">
        <v>162</v>
      </c>
      <c r="B49" s="6"/>
      <c r="C49" s="6"/>
      <c r="D49" s="13"/>
      <c r="E49" s="13"/>
      <c r="F49" s="13"/>
      <c r="G49" s="13"/>
      <c r="H49" s="13">
        <v>14</v>
      </c>
      <c r="I49" s="58">
        <v>1</v>
      </c>
      <c r="J49" s="58"/>
      <c r="K49" s="58"/>
      <c r="L49" s="58"/>
      <c r="M49" s="58">
        <v>12</v>
      </c>
      <c r="N49" s="13">
        <v>-1</v>
      </c>
      <c r="O49" s="13">
        <v>-1</v>
      </c>
      <c r="P49" s="13">
        <v>-1</v>
      </c>
      <c r="Q49" s="13">
        <v>-1</v>
      </c>
      <c r="R49" s="13">
        <v>0</v>
      </c>
      <c r="S49" s="13" t="s">
        <v>225</v>
      </c>
      <c r="T49" s="13">
        <v>0</v>
      </c>
      <c r="U49" s="58"/>
      <c r="V49" s="58"/>
      <c r="W49" s="58"/>
      <c r="X49" s="58"/>
      <c r="Y49" s="58"/>
      <c r="Z49" s="58"/>
      <c r="AA49" s="13"/>
      <c r="AB49" s="13"/>
      <c r="AC49" s="13"/>
      <c r="AD49" s="13"/>
      <c r="AE49" s="13">
        <v>6</v>
      </c>
      <c r="AF49" s="58"/>
      <c r="AG49" s="58"/>
      <c r="AH49" s="58"/>
      <c r="AI49" s="58"/>
      <c r="AJ49" s="58"/>
      <c r="AK49" s="13" t="s">
        <v>224</v>
      </c>
      <c r="AL49" s="13"/>
      <c r="AM49" s="13"/>
      <c r="AN49" s="13"/>
      <c r="AO49" s="13">
        <v>45</v>
      </c>
      <c r="AP49" s="13">
        <f t="shared" si="2"/>
        <v>0.6</v>
      </c>
      <c r="AQ49" s="13" t="s">
        <v>198</v>
      </c>
      <c r="AR49" s="54"/>
      <c r="AS49" s="56"/>
      <c r="AT49" s="58"/>
      <c r="AU49" s="58"/>
      <c r="AV49" s="58"/>
      <c r="AW49" s="13"/>
      <c r="AX49" s="13"/>
      <c r="AY49" s="13" t="s">
        <v>229</v>
      </c>
      <c r="AZ49" s="32" t="s">
        <v>229</v>
      </c>
      <c r="BA49" s="58"/>
      <c r="BB49" s="58"/>
      <c r="BC49" s="58">
        <v>-2</v>
      </c>
      <c r="BD49" s="58" t="s">
        <v>256</v>
      </c>
      <c r="BE49" s="13" t="s">
        <v>225</v>
      </c>
      <c r="BF49" s="13" t="s">
        <v>192</v>
      </c>
      <c r="BG49" s="13" t="s">
        <v>192</v>
      </c>
      <c r="BH49" s="58">
        <v>3.5</v>
      </c>
      <c r="BI49" s="13" t="s">
        <v>252</v>
      </c>
      <c r="BJ49" s="13">
        <v>14</v>
      </c>
      <c r="BK49" s="58">
        <v>12</v>
      </c>
      <c r="BL49" s="13">
        <v>0</v>
      </c>
      <c r="BM49" s="13">
        <v>6</v>
      </c>
      <c r="BN49" s="60">
        <v>10</v>
      </c>
      <c r="BO49">
        <f t="shared" si="0"/>
        <v>42</v>
      </c>
      <c r="BP49" s="61">
        <f t="shared" si="1"/>
        <v>0.64615384615384619</v>
      </c>
      <c r="BQ49" s="13" t="s">
        <v>198</v>
      </c>
      <c r="BR49" s="13" t="s">
        <v>252</v>
      </c>
      <c r="BS49" s="13" t="s">
        <v>198</v>
      </c>
      <c r="BT49" s="56" t="s">
        <v>310</v>
      </c>
    </row>
    <row r="50" spans="1:72">
      <c r="A50" s="6" t="s">
        <v>150</v>
      </c>
      <c r="B50" s="6"/>
      <c r="C50" s="6"/>
      <c r="D50" s="13"/>
      <c r="E50" s="13"/>
      <c r="F50" s="13"/>
      <c r="G50" s="13"/>
      <c r="H50" s="13">
        <v>14</v>
      </c>
      <c r="I50" s="58">
        <v>1</v>
      </c>
      <c r="J50" s="58"/>
      <c r="K50" s="58"/>
      <c r="L50" s="58"/>
      <c r="M50" s="58">
        <v>13</v>
      </c>
      <c r="N50" s="13"/>
      <c r="O50" s="13"/>
      <c r="P50" s="13"/>
      <c r="Q50" s="13"/>
      <c r="R50" s="13">
        <v>13</v>
      </c>
      <c r="S50" s="13" t="s">
        <v>262</v>
      </c>
      <c r="T50" s="13" t="s">
        <v>225</v>
      </c>
      <c r="U50" s="58"/>
      <c r="V50" s="58"/>
      <c r="W50" s="58"/>
      <c r="X50" s="58"/>
      <c r="Y50" s="58"/>
      <c r="Z50" s="58"/>
      <c r="AA50" s="13"/>
      <c r="AB50" s="13"/>
      <c r="AC50" s="13"/>
      <c r="AD50" s="13"/>
      <c r="AE50" s="13">
        <v>16</v>
      </c>
      <c r="AF50" s="58"/>
      <c r="AG50" s="58"/>
      <c r="AH50" s="58"/>
      <c r="AI50" s="58"/>
      <c r="AJ50" s="58"/>
      <c r="AK50" s="13" t="s">
        <v>198</v>
      </c>
      <c r="AL50" s="13" t="s">
        <v>198</v>
      </c>
      <c r="AM50" s="13"/>
      <c r="AN50" s="13"/>
      <c r="AO50" s="13">
        <v>51</v>
      </c>
      <c r="AP50" s="13">
        <f t="shared" si="2"/>
        <v>0.68</v>
      </c>
      <c r="AQ50" s="13" t="s">
        <v>253</v>
      </c>
      <c r="AR50" s="54"/>
      <c r="AS50" s="56"/>
      <c r="AT50" s="58"/>
      <c r="AU50" s="58"/>
      <c r="AV50" s="58"/>
      <c r="AW50" s="13"/>
      <c r="AX50" s="13"/>
      <c r="AY50" s="13" t="s">
        <v>224</v>
      </c>
      <c r="AZ50" s="32" t="s">
        <v>224</v>
      </c>
      <c r="BA50" s="58"/>
      <c r="BB50" s="58"/>
      <c r="BC50" s="58">
        <v>0</v>
      </c>
      <c r="BD50" s="58" t="s">
        <v>225</v>
      </c>
      <c r="BE50" s="13" t="s">
        <v>262</v>
      </c>
      <c r="BF50" s="13" t="s">
        <v>225</v>
      </c>
      <c r="BG50" s="13" t="s">
        <v>192</v>
      </c>
      <c r="BH50" s="58">
        <v>3.75</v>
      </c>
      <c r="BI50" s="13" t="s">
        <v>254</v>
      </c>
      <c r="BJ50" s="13">
        <v>14</v>
      </c>
      <c r="BK50" s="58">
        <v>13</v>
      </c>
      <c r="BL50" s="13">
        <v>13</v>
      </c>
      <c r="BM50" s="13">
        <v>16</v>
      </c>
      <c r="BN50" s="60">
        <v>13</v>
      </c>
      <c r="BO50">
        <f t="shared" si="0"/>
        <v>69</v>
      </c>
      <c r="BP50" s="61">
        <f t="shared" si="1"/>
        <v>1.0615384615384615</v>
      </c>
      <c r="BQ50" s="13" t="s">
        <v>225</v>
      </c>
      <c r="BR50" s="13" t="s">
        <v>254</v>
      </c>
      <c r="BS50" s="13" t="s">
        <v>253</v>
      </c>
      <c r="BT50" s="56" t="s">
        <v>310</v>
      </c>
    </row>
    <row r="51" spans="1:72">
      <c r="A51" s="6" t="s">
        <v>151</v>
      </c>
      <c r="B51" s="6"/>
      <c r="C51" s="6"/>
      <c r="D51" s="13"/>
      <c r="E51" s="13"/>
      <c r="F51" s="13"/>
      <c r="G51" s="13"/>
      <c r="H51" s="13">
        <v>14</v>
      </c>
      <c r="I51" s="58">
        <v>2</v>
      </c>
      <c r="J51" s="58"/>
      <c r="K51" s="58"/>
      <c r="L51" s="58"/>
      <c r="M51" s="58">
        <v>12</v>
      </c>
      <c r="N51" s="13"/>
      <c r="O51" s="13"/>
      <c r="P51" s="13"/>
      <c r="Q51" s="13"/>
      <c r="R51" s="13">
        <v>13</v>
      </c>
      <c r="S51" s="13" t="s">
        <v>225</v>
      </c>
      <c r="T51" s="13" t="s">
        <v>225</v>
      </c>
      <c r="U51" s="58"/>
      <c r="V51" s="58"/>
      <c r="W51" s="58"/>
      <c r="X51" s="58"/>
      <c r="Y51" s="58"/>
      <c r="Z51" s="58"/>
      <c r="AA51" s="13"/>
      <c r="AB51" s="13"/>
      <c r="AC51" s="13"/>
      <c r="AD51" s="13"/>
      <c r="AE51" s="13">
        <v>16</v>
      </c>
      <c r="AF51" s="58"/>
      <c r="AG51" s="58"/>
      <c r="AH51" s="58"/>
      <c r="AI51" s="58"/>
      <c r="AJ51" s="58"/>
      <c r="AK51" s="13" t="s">
        <v>225</v>
      </c>
      <c r="AL51" s="13" t="s">
        <v>225</v>
      </c>
      <c r="AM51" s="13"/>
      <c r="AN51" s="13"/>
      <c r="AO51" s="13">
        <v>75</v>
      </c>
      <c r="AP51" s="13">
        <f t="shared" si="2"/>
        <v>1</v>
      </c>
      <c r="AQ51" s="13" t="s">
        <v>225</v>
      </c>
      <c r="AR51" s="54"/>
      <c r="AS51" s="56"/>
      <c r="AT51" s="58"/>
      <c r="AU51" s="58"/>
      <c r="AV51" s="58"/>
      <c r="AW51" s="13"/>
      <c r="AX51" s="13"/>
      <c r="AY51" s="13" t="s">
        <v>228</v>
      </c>
      <c r="AZ51" s="32" t="s">
        <v>228</v>
      </c>
      <c r="BA51" s="58"/>
      <c r="BB51" s="58"/>
      <c r="BC51" s="58">
        <v>0</v>
      </c>
      <c r="BD51" s="58" t="s">
        <v>225</v>
      </c>
      <c r="BE51" s="13" t="s">
        <v>225</v>
      </c>
      <c r="BF51" s="13" t="s">
        <v>225</v>
      </c>
      <c r="BG51" s="13" t="s">
        <v>225</v>
      </c>
      <c r="BH51" s="58">
        <v>4</v>
      </c>
      <c r="BI51" s="13" t="s">
        <v>255</v>
      </c>
      <c r="BJ51" s="13">
        <v>14</v>
      </c>
      <c r="BK51" s="58">
        <v>12</v>
      </c>
      <c r="BL51" s="13">
        <v>13</v>
      </c>
      <c r="BM51" s="13">
        <v>16</v>
      </c>
      <c r="BN51" s="60">
        <v>13</v>
      </c>
      <c r="BO51">
        <f t="shared" si="0"/>
        <v>68</v>
      </c>
      <c r="BP51" s="61">
        <f t="shared" si="1"/>
        <v>1.0461538461538462</v>
      </c>
      <c r="BQ51" s="13" t="s">
        <v>225</v>
      </c>
      <c r="BR51" s="13" t="s">
        <v>255</v>
      </c>
      <c r="BS51" s="13" t="s">
        <v>225</v>
      </c>
      <c r="BT51" s="56" t="s">
        <v>310</v>
      </c>
    </row>
    <row r="52" spans="1:72">
      <c r="A52" s="6" t="s">
        <v>152</v>
      </c>
      <c r="B52" s="6"/>
      <c r="C52" s="6"/>
      <c r="D52" s="13"/>
      <c r="E52" s="13"/>
      <c r="F52" s="13"/>
      <c r="G52" s="13"/>
      <c r="H52" s="13">
        <v>14</v>
      </c>
      <c r="I52" s="58">
        <v>1</v>
      </c>
      <c r="J52" s="58"/>
      <c r="K52" s="58"/>
      <c r="L52" s="58"/>
      <c r="M52" s="58">
        <v>13</v>
      </c>
      <c r="N52" s="13"/>
      <c r="O52" s="13"/>
      <c r="P52" s="13"/>
      <c r="Q52" s="13"/>
      <c r="R52" s="13">
        <v>11</v>
      </c>
      <c r="S52" s="13"/>
      <c r="T52" s="13" t="s">
        <v>225</v>
      </c>
      <c r="U52" s="58"/>
      <c r="V52" s="58"/>
      <c r="W52" s="58"/>
      <c r="X52" s="58"/>
      <c r="Y52" s="58"/>
      <c r="Z52" s="58"/>
      <c r="AA52" s="13"/>
      <c r="AB52" s="13"/>
      <c r="AC52" s="13"/>
      <c r="AD52" s="13"/>
      <c r="AE52" s="13">
        <v>14</v>
      </c>
      <c r="AF52" s="58"/>
      <c r="AG52" s="58"/>
      <c r="AH52" s="58"/>
      <c r="AI52" s="58"/>
      <c r="AJ52" s="58"/>
      <c r="AK52" s="13" t="s">
        <v>226</v>
      </c>
      <c r="AL52" s="13" t="s">
        <v>226</v>
      </c>
      <c r="AM52" s="13"/>
      <c r="AN52" s="13"/>
      <c r="AO52" s="13">
        <v>52</v>
      </c>
      <c r="AP52" s="13">
        <f t="shared" si="2"/>
        <v>0.69333333333333336</v>
      </c>
      <c r="AQ52" s="13" t="s">
        <v>190</v>
      </c>
      <c r="AR52" s="54"/>
      <c r="AS52" s="56"/>
      <c r="AT52" s="58"/>
      <c r="AU52" s="58"/>
      <c r="AV52" s="58"/>
      <c r="AW52" s="13"/>
      <c r="AX52" s="13"/>
      <c r="AY52" s="13" t="s">
        <v>229</v>
      </c>
      <c r="AZ52" s="32" t="s">
        <v>229</v>
      </c>
      <c r="BA52" s="58"/>
      <c r="BB52" s="58"/>
      <c r="BC52" s="58">
        <v>0</v>
      </c>
      <c r="BD52" s="58" t="s">
        <v>225</v>
      </c>
      <c r="BE52" s="13" t="s">
        <v>310</v>
      </c>
      <c r="BF52" s="13" t="s">
        <v>225</v>
      </c>
      <c r="BG52" s="13" t="s">
        <v>192</v>
      </c>
      <c r="BH52" s="58">
        <v>3</v>
      </c>
      <c r="BI52" s="13" t="s">
        <v>192</v>
      </c>
      <c r="BJ52" s="13">
        <v>14</v>
      </c>
      <c r="BK52" s="58">
        <v>13</v>
      </c>
      <c r="BL52" s="13">
        <v>11</v>
      </c>
      <c r="BM52" s="13">
        <v>14</v>
      </c>
      <c r="BN52" s="60">
        <v>10</v>
      </c>
      <c r="BO52">
        <f t="shared" si="0"/>
        <v>62</v>
      </c>
      <c r="BP52" s="61">
        <f t="shared" si="1"/>
        <v>0.9538461538461539</v>
      </c>
      <c r="BQ52" s="13" t="s">
        <v>225</v>
      </c>
      <c r="BR52" s="13" t="s">
        <v>192</v>
      </c>
      <c r="BS52" s="13" t="s">
        <v>190</v>
      </c>
      <c r="BT52" s="56" t="s">
        <v>310</v>
      </c>
    </row>
    <row r="53" spans="1:72">
      <c r="A53" s="6" t="s">
        <v>153</v>
      </c>
      <c r="B53" s="6"/>
      <c r="C53" s="6"/>
      <c r="D53" s="13"/>
      <c r="E53" s="13"/>
      <c r="F53" s="13"/>
      <c r="G53" s="13"/>
      <c r="H53" s="13">
        <v>14</v>
      </c>
      <c r="I53" s="58">
        <v>1</v>
      </c>
      <c r="J53" s="58"/>
      <c r="K53" s="58"/>
      <c r="L53" s="58"/>
      <c r="M53" s="58">
        <v>13</v>
      </c>
      <c r="N53" s="13"/>
      <c r="O53" s="13"/>
      <c r="P53" s="13"/>
      <c r="Q53" s="13"/>
      <c r="R53" s="13">
        <v>11</v>
      </c>
      <c r="S53" s="13" t="s">
        <v>256</v>
      </c>
      <c r="T53" s="13" t="s">
        <v>225</v>
      </c>
      <c r="U53" s="58"/>
      <c r="V53" s="58"/>
      <c r="W53" s="58"/>
      <c r="X53" s="58"/>
      <c r="Y53" s="58"/>
      <c r="Z53" s="58"/>
      <c r="AA53" s="13"/>
      <c r="AB53" s="13"/>
      <c r="AC53" s="13"/>
      <c r="AD53" s="13"/>
      <c r="AE53" s="13">
        <v>16</v>
      </c>
      <c r="AF53" s="58"/>
      <c r="AG53" s="58"/>
      <c r="AH53" s="58"/>
      <c r="AI53" s="58"/>
      <c r="AJ53" s="58"/>
      <c r="AK53" s="13"/>
      <c r="AL53" s="13"/>
      <c r="AM53" s="13"/>
      <c r="AN53" s="13"/>
      <c r="AO53" s="13">
        <v>45</v>
      </c>
      <c r="AP53" s="13">
        <f t="shared" si="2"/>
        <v>0.6</v>
      </c>
      <c r="AQ53" s="13" t="s">
        <v>198</v>
      </c>
      <c r="AR53" s="54"/>
      <c r="AS53" s="56"/>
      <c r="AT53" s="58"/>
      <c r="AU53" s="58"/>
      <c r="AV53" s="58"/>
      <c r="AW53" s="13"/>
      <c r="AX53" s="13"/>
      <c r="AY53" s="13" t="s">
        <v>196</v>
      </c>
      <c r="AZ53" s="32" t="s">
        <v>196</v>
      </c>
      <c r="BA53" s="58"/>
      <c r="BB53" s="58"/>
      <c r="BC53" s="58">
        <v>0</v>
      </c>
      <c r="BD53" s="58" t="s">
        <v>225</v>
      </c>
      <c r="BE53" s="13" t="s">
        <v>256</v>
      </c>
      <c r="BF53" s="13" t="s">
        <v>225</v>
      </c>
      <c r="BG53" s="13" t="s">
        <v>192</v>
      </c>
      <c r="BH53" s="58">
        <v>3.5</v>
      </c>
      <c r="BI53" s="13" t="s">
        <v>252</v>
      </c>
      <c r="BJ53" s="13">
        <v>14</v>
      </c>
      <c r="BK53" s="58">
        <v>13</v>
      </c>
      <c r="BL53" s="13">
        <v>11</v>
      </c>
      <c r="BM53" s="13">
        <v>16</v>
      </c>
      <c r="BN53" s="60">
        <v>12</v>
      </c>
      <c r="BO53">
        <f t="shared" si="0"/>
        <v>66</v>
      </c>
      <c r="BP53" s="61">
        <f t="shared" si="1"/>
        <v>1.0153846153846153</v>
      </c>
      <c r="BQ53" s="13" t="s">
        <v>225</v>
      </c>
      <c r="BR53" s="13" t="s">
        <v>252</v>
      </c>
      <c r="BS53" s="13" t="s">
        <v>198</v>
      </c>
      <c r="BT53" s="56" t="s">
        <v>310</v>
      </c>
    </row>
    <row r="54" spans="1:72">
      <c r="A54" s="6" t="s">
        <v>154</v>
      </c>
      <c r="B54" s="6"/>
      <c r="C54" s="6"/>
      <c r="D54" s="13"/>
      <c r="E54" s="13"/>
      <c r="F54" s="13"/>
      <c r="G54" s="13"/>
      <c r="H54" s="13">
        <v>14</v>
      </c>
      <c r="I54" s="58">
        <v>1</v>
      </c>
      <c r="J54" s="58"/>
      <c r="K54" s="58"/>
      <c r="L54" s="58"/>
      <c r="M54" s="58">
        <v>13</v>
      </c>
      <c r="N54" s="13"/>
      <c r="O54" s="13"/>
      <c r="P54" s="13"/>
      <c r="Q54" s="13"/>
      <c r="R54" s="13">
        <v>13</v>
      </c>
      <c r="S54" s="13" t="s">
        <v>262</v>
      </c>
      <c r="T54" s="13" t="s">
        <v>225</v>
      </c>
      <c r="U54" s="58"/>
      <c r="V54" s="58"/>
      <c r="W54" s="58"/>
      <c r="X54" s="58"/>
      <c r="Y54" s="58"/>
      <c r="Z54" s="58">
        <v>13</v>
      </c>
      <c r="AA54" s="13"/>
      <c r="AB54" s="13"/>
      <c r="AC54" s="13"/>
      <c r="AD54" s="13"/>
      <c r="AE54" s="13">
        <v>16</v>
      </c>
      <c r="AF54" s="58"/>
      <c r="AG54" s="58"/>
      <c r="AH54" s="58"/>
      <c r="AI54" s="58"/>
      <c r="AJ54" s="58"/>
      <c r="AK54" s="13"/>
      <c r="AL54" s="13"/>
      <c r="AM54" s="13" t="s">
        <v>201</v>
      </c>
      <c r="AN54" s="13"/>
      <c r="AO54" s="13">
        <v>44</v>
      </c>
      <c r="AP54" s="13">
        <f t="shared" si="2"/>
        <v>0.58666666666666667</v>
      </c>
      <c r="AQ54" s="13" t="s">
        <v>312</v>
      </c>
      <c r="AR54" s="54"/>
      <c r="AS54" s="56"/>
      <c r="AT54" s="58"/>
      <c r="AU54" s="58"/>
      <c r="AV54" s="58"/>
      <c r="AW54" s="13"/>
      <c r="AX54" s="13"/>
      <c r="AY54" s="13" t="s">
        <v>229</v>
      </c>
      <c r="AZ54" s="32" t="s">
        <v>229</v>
      </c>
      <c r="BA54" s="58"/>
      <c r="BB54" s="58"/>
      <c r="BC54" s="58">
        <v>0</v>
      </c>
      <c r="BD54" s="58" t="s">
        <v>225</v>
      </c>
      <c r="BE54" s="13" t="s">
        <v>262</v>
      </c>
      <c r="BF54" s="13" t="s">
        <v>225</v>
      </c>
      <c r="BG54" s="13" t="s">
        <v>192</v>
      </c>
      <c r="BH54" s="58">
        <v>3.75</v>
      </c>
      <c r="BI54" s="13" t="s">
        <v>254</v>
      </c>
      <c r="BJ54" s="13">
        <v>14</v>
      </c>
      <c r="BK54" s="58">
        <v>13</v>
      </c>
      <c r="BL54" s="13">
        <v>13</v>
      </c>
      <c r="BM54" s="13">
        <v>16</v>
      </c>
      <c r="BN54" s="60">
        <v>13</v>
      </c>
      <c r="BO54">
        <f t="shared" si="0"/>
        <v>69</v>
      </c>
      <c r="BP54" s="61">
        <f t="shared" si="1"/>
        <v>1.0615384615384615</v>
      </c>
      <c r="BQ54" s="13" t="s">
        <v>225</v>
      </c>
      <c r="BR54" s="13" t="s">
        <v>254</v>
      </c>
      <c r="BS54" s="13" t="s">
        <v>312</v>
      </c>
      <c r="BT54" s="56" t="s">
        <v>310</v>
      </c>
    </row>
    <row r="55" spans="1:72">
      <c r="A55" s="6" t="s">
        <v>155</v>
      </c>
      <c r="B55" s="6"/>
      <c r="C55" s="6"/>
      <c r="D55" s="13"/>
      <c r="E55" s="13"/>
      <c r="F55" s="13"/>
      <c r="G55" s="13"/>
      <c r="H55" s="13">
        <v>14</v>
      </c>
      <c r="I55" s="58">
        <v>1</v>
      </c>
      <c r="J55" s="58"/>
      <c r="K55" s="58"/>
      <c r="L55" s="58"/>
      <c r="M55" s="58">
        <v>12</v>
      </c>
      <c r="N55" s="13"/>
      <c r="O55" s="13"/>
      <c r="P55" s="13"/>
      <c r="Q55" s="13"/>
      <c r="R55" s="13">
        <v>13</v>
      </c>
      <c r="S55" s="13"/>
      <c r="T55" s="13" t="s">
        <v>261</v>
      </c>
      <c r="U55" s="58">
        <v>-1</v>
      </c>
      <c r="V55" s="58">
        <v>-1</v>
      </c>
      <c r="W55" s="58"/>
      <c r="X55" s="58"/>
      <c r="Y55" s="58"/>
      <c r="Z55" s="58"/>
      <c r="AA55" s="13">
        <v>-1</v>
      </c>
      <c r="AB55" s="13">
        <v>-1</v>
      </c>
      <c r="AC55" s="13"/>
      <c r="AD55" s="13"/>
      <c r="AE55" s="13">
        <v>12</v>
      </c>
      <c r="AF55" s="58"/>
      <c r="AG55" s="58"/>
      <c r="AH55" s="58"/>
      <c r="AI55" s="58"/>
      <c r="AJ55" s="58"/>
      <c r="AK55" s="13"/>
      <c r="AL55" s="13"/>
      <c r="AM55" s="13"/>
      <c r="AN55" s="13"/>
      <c r="AO55" s="13">
        <v>0</v>
      </c>
      <c r="AP55" s="13">
        <f t="shared" si="2"/>
        <v>0</v>
      </c>
      <c r="AQ55" s="13"/>
      <c r="AR55" s="54"/>
      <c r="AS55" s="56"/>
      <c r="AT55" s="58"/>
      <c r="AU55" s="58"/>
      <c r="AV55" s="58"/>
      <c r="AW55" s="13"/>
      <c r="AX55" s="13"/>
      <c r="AY55" s="13" t="s">
        <v>195</v>
      </c>
      <c r="AZ55" s="32" t="s">
        <v>195</v>
      </c>
      <c r="BA55" s="58"/>
      <c r="BB55" s="58"/>
      <c r="BC55" s="58">
        <v>-4</v>
      </c>
      <c r="BD55" s="58" t="s">
        <v>190</v>
      </c>
      <c r="BE55" s="13"/>
      <c r="BF55" s="13" t="s">
        <v>261</v>
      </c>
      <c r="BG55" s="13" t="s">
        <v>192</v>
      </c>
      <c r="BH55" s="58">
        <v>2</v>
      </c>
      <c r="BI55" s="13" t="s">
        <v>190</v>
      </c>
      <c r="BJ55" s="13">
        <v>14</v>
      </c>
      <c r="BK55" s="58">
        <v>12</v>
      </c>
      <c r="BL55" s="13">
        <v>13</v>
      </c>
      <c r="BM55" s="13">
        <v>12</v>
      </c>
      <c r="BN55" s="60">
        <v>0</v>
      </c>
      <c r="BO55">
        <f t="shared" si="0"/>
        <v>51</v>
      </c>
      <c r="BP55" s="61">
        <f t="shared" si="1"/>
        <v>0.7846153846153846</v>
      </c>
      <c r="BQ55" s="13" t="s">
        <v>190</v>
      </c>
      <c r="BR55" s="13" t="s">
        <v>190</v>
      </c>
      <c r="BS55" s="13"/>
      <c r="BT55" s="56" t="s">
        <v>310</v>
      </c>
    </row>
    <row r="56" spans="1:72">
      <c r="A56" s="6" t="s">
        <v>156</v>
      </c>
      <c r="B56" s="6"/>
      <c r="C56" s="6"/>
      <c r="D56" s="13"/>
      <c r="E56" s="13"/>
      <c r="F56" s="13"/>
      <c r="G56" s="13"/>
      <c r="H56" s="13">
        <v>14</v>
      </c>
      <c r="I56" s="58">
        <v>2</v>
      </c>
      <c r="J56" s="58"/>
      <c r="K56" s="58"/>
      <c r="L56" s="58"/>
      <c r="M56" s="58">
        <v>13</v>
      </c>
      <c r="N56" s="13"/>
      <c r="O56" s="13"/>
      <c r="P56" s="13"/>
      <c r="Q56" s="13"/>
      <c r="R56" s="13">
        <v>13</v>
      </c>
      <c r="S56" s="13" t="s">
        <v>257</v>
      </c>
      <c r="T56" s="13" t="s">
        <v>225</v>
      </c>
      <c r="U56" s="58"/>
      <c r="V56" s="58"/>
      <c r="W56" s="58"/>
      <c r="X56" s="58"/>
      <c r="Y56" s="58"/>
      <c r="Z56" s="58"/>
      <c r="AA56" s="13"/>
      <c r="AB56" s="13"/>
      <c r="AC56" s="13"/>
      <c r="AD56" s="13"/>
      <c r="AE56" s="13">
        <v>13</v>
      </c>
      <c r="AF56" s="58"/>
      <c r="AG56" s="58"/>
      <c r="AH56" s="58"/>
      <c r="AI56" s="58"/>
      <c r="AJ56" s="58"/>
      <c r="AK56" s="13"/>
      <c r="AL56" s="13"/>
      <c r="AM56" s="13"/>
      <c r="AN56" s="13"/>
      <c r="AO56" s="13">
        <v>52</v>
      </c>
      <c r="AP56" s="13">
        <f t="shared" si="2"/>
        <v>0.69333333333333336</v>
      </c>
      <c r="AQ56" s="13" t="s">
        <v>190</v>
      </c>
      <c r="AR56" s="54"/>
      <c r="AS56" s="56"/>
      <c r="AT56" s="58"/>
      <c r="AU56" s="58"/>
      <c r="AV56" s="58"/>
      <c r="AW56" s="13"/>
      <c r="AX56" s="13"/>
      <c r="AY56" s="13" t="s">
        <v>228</v>
      </c>
      <c r="AZ56" s="32" t="s">
        <v>228</v>
      </c>
      <c r="BA56" s="58"/>
      <c r="BB56" s="58"/>
      <c r="BC56" s="58">
        <v>0</v>
      </c>
      <c r="BD56" s="58" t="s">
        <v>225</v>
      </c>
      <c r="BE56" s="13" t="s">
        <v>257</v>
      </c>
      <c r="BF56" s="13" t="s">
        <v>225</v>
      </c>
      <c r="BG56" s="13" t="s">
        <v>225</v>
      </c>
      <c r="BH56" s="58">
        <v>3.25</v>
      </c>
      <c r="BI56" s="13" t="s">
        <v>192</v>
      </c>
      <c r="BJ56" s="13">
        <v>14</v>
      </c>
      <c r="BK56" s="58">
        <v>13</v>
      </c>
      <c r="BL56" s="13">
        <v>13</v>
      </c>
      <c r="BM56" s="13">
        <v>13</v>
      </c>
      <c r="BN56" s="60">
        <v>11</v>
      </c>
      <c r="BO56">
        <f t="shared" si="0"/>
        <v>64</v>
      </c>
      <c r="BP56" s="61">
        <f t="shared" si="1"/>
        <v>0.98461538461538467</v>
      </c>
      <c r="BQ56" s="13" t="s">
        <v>225</v>
      </c>
      <c r="BR56" s="13" t="s">
        <v>192</v>
      </c>
      <c r="BS56" s="13" t="s">
        <v>190</v>
      </c>
      <c r="BT56" s="56" t="s">
        <v>310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2014-12-12T00:33:14Z</cp:lastPrinted>
  <dcterms:created xsi:type="dcterms:W3CDTF">2014-10-01T23:52:10Z</dcterms:created>
  <dcterms:modified xsi:type="dcterms:W3CDTF">2014-12-12T01:34:52Z</dcterms:modified>
</cp:coreProperties>
</file>