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gif" ContentType="image/gi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2820" yWindow="0" windowWidth="27580" windowHeight="20060" tabRatio="500"/>
  </bookViews>
  <sheets>
    <sheet name="44055 H" sheetId="1" r:id="rId1"/>
    <sheet name="226" sheetId="2" r:id="rId2"/>
    <sheet name="312" sheetId="3" r:id="rId3"/>
  </sheets>
  <definedNames>
    <definedName name="main_content" localSheetId="0">'44055 H'!#REF!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V5" i="1" l="1"/>
  <c r="BY5" i="1"/>
  <c r="BZ5" i="1"/>
  <c r="BV6" i="1"/>
  <c r="BY6" i="1"/>
  <c r="BZ6" i="1"/>
  <c r="BV7" i="1"/>
  <c r="BZ7" i="1"/>
  <c r="BV8" i="1"/>
  <c r="BZ8" i="1"/>
  <c r="BV9" i="1"/>
  <c r="BZ9" i="1"/>
  <c r="BV10" i="1"/>
  <c r="BZ10" i="1"/>
  <c r="BV11" i="1"/>
  <c r="BZ11" i="1"/>
  <c r="BV12" i="1"/>
  <c r="BZ12" i="1"/>
  <c r="BV13" i="1"/>
  <c r="BZ13" i="1"/>
  <c r="BV14" i="1"/>
  <c r="BZ14" i="1"/>
  <c r="BV15" i="1"/>
  <c r="BZ15" i="1"/>
  <c r="BV16" i="1"/>
  <c r="BZ16" i="1"/>
  <c r="BV17" i="1"/>
  <c r="BZ17" i="1"/>
  <c r="BV18" i="1"/>
  <c r="BZ18" i="1"/>
  <c r="BV19" i="1"/>
  <c r="BZ19" i="1"/>
  <c r="BV20" i="1"/>
  <c r="BZ20" i="1"/>
  <c r="BV21" i="1"/>
  <c r="BZ21" i="1"/>
  <c r="BV22" i="1"/>
  <c r="BZ22" i="1"/>
  <c r="BV23" i="1"/>
  <c r="BZ23" i="1"/>
  <c r="BZ24" i="1"/>
  <c r="BZ25" i="1"/>
  <c r="BW26" i="1"/>
  <c r="BZ26" i="1"/>
  <c r="BZ27" i="1"/>
  <c r="BZ28" i="1"/>
  <c r="BZ29" i="1"/>
  <c r="BZ30" i="1"/>
  <c r="BZ31" i="1"/>
  <c r="BZ32" i="1"/>
  <c r="BZ33" i="1"/>
  <c r="BZ34" i="1"/>
  <c r="BZ35" i="1"/>
  <c r="BZ36" i="1"/>
  <c r="BZ37" i="1"/>
  <c r="BZ38" i="1"/>
  <c r="BW39" i="1"/>
  <c r="BZ39" i="1"/>
  <c r="BZ40" i="1"/>
  <c r="BZ41" i="1"/>
  <c r="BZ42" i="1"/>
  <c r="BV24" i="1"/>
  <c r="BV25" i="1"/>
  <c r="BV26" i="1"/>
  <c r="BV27" i="1"/>
  <c r="BV28" i="1"/>
  <c r="BV29" i="1"/>
  <c r="BV30" i="1"/>
  <c r="BV31" i="1"/>
  <c r="BV32" i="1"/>
  <c r="BV33" i="1"/>
  <c r="BV34" i="1"/>
  <c r="BV35" i="1"/>
  <c r="BV36" i="1"/>
  <c r="BV37" i="1"/>
  <c r="BV38" i="1"/>
  <c r="BV39" i="1"/>
  <c r="BV40" i="1"/>
  <c r="BV41" i="1"/>
  <c r="BV42" i="1"/>
  <c r="BV4" i="1"/>
  <c r="BZ4" i="1"/>
  <c r="BY39" i="1"/>
  <c r="BY30" i="1"/>
  <c r="BY29" i="1"/>
  <c r="AW5" i="1"/>
  <c r="AW6" i="1"/>
  <c r="AW7" i="1"/>
  <c r="AW8" i="1"/>
  <c r="AW9" i="1"/>
  <c r="AW10" i="1"/>
  <c r="AW11" i="1"/>
  <c r="AW12" i="1"/>
  <c r="AW13" i="1"/>
  <c r="AW14" i="1"/>
  <c r="AW15" i="1"/>
  <c r="AW16" i="1"/>
  <c r="AW17" i="1"/>
  <c r="AW18" i="1"/>
  <c r="AW19" i="1"/>
  <c r="AW20" i="1"/>
  <c r="AW21" i="1"/>
  <c r="AW22" i="1"/>
  <c r="AW23" i="1"/>
  <c r="AW24" i="1"/>
  <c r="AW25" i="1"/>
  <c r="AW26" i="1"/>
  <c r="AW27" i="1"/>
  <c r="AW28" i="1"/>
  <c r="AW29" i="1"/>
  <c r="AW30" i="1"/>
  <c r="AW31" i="1"/>
  <c r="AW32" i="1"/>
  <c r="AW33" i="1"/>
  <c r="AW34" i="1"/>
  <c r="AW35" i="1"/>
  <c r="AW36" i="1"/>
  <c r="AW37" i="1"/>
  <c r="AW38" i="1"/>
  <c r="AW39" i="1"/>
  <c r="AW40" i="1"/>
  <c r="AW41" i="1"/>
  <c r="AW42" i="1"/>
  <c r="AW4" i="1"/>
  <c r="BI5" i="1"/>
  <c r="BI6" i="1"/>
  <c r="BI7" i="1"/>
  <c r="BI8" i="1"/>
  <c r="BI9" i="1"/>
  <c r="BI10" i="1"/>
  <c r="BI11" i="1"/>
  <c r="BI12" i="1"/>
  <c r="BI13" i="1"/>
  <c r="BI14" i="1"/>
  <c r="BI15" i="1"/>
  <c r="BI16" i="1"/>
  <c r="BI17" i="1"/>
  <c r="BI18" i="1"/>
  <c r="BI19" i="1"/>
  <c r="BI20" i="1"/>
  <c r="BI21" i="1"/>
  <c r="BI22" i="1"/>
  <c r="BI23" i="1"/>
  <c r="BI24" i="1"/>
  <c r="BI25" i="1"/>
  <c r="BI26" i="1"/>
  <c r="BI27" i="1"/>
  <c r="BI28" i="1"/>
  <c r="BI29" i="1"/>
  <c r="BI30" i="1"/>
  <c r="BI31" i="1"/>
  <c r="BI32" i="1"/>
  <c r="BI33" i="1"/>
  <c r="BI34" i="1"/>
  <c r="BI35" i="1"/>
  <c r="BI36" i="1"/>
  <c r="BI37" i="1"/>
  <c r="BI38" i="1"/>
  <c r="BI39" i="1"/>
  <c r="BI40" i="1"/>
  <c r="BI41" i="1"/>
  <c r="BI42" i="1"/>
  <c r="BI4" i="1"/>
  <c r="BF5" i="1"/>
  <c r="BF6" i="1"/>
  <c r="BF7" i="1"/>
  <c r="BF8" i="1"/>
  <c r="BF9" i="1"/>
  <c r="BF10" i="1"/>
  <c r="BF11" i="1"/>
  <c r="BF12" i="1"/>
  <c r="BF13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F26" i="1"/>
  <c r="BF27" i="1"/>
  <c r="BF28" i="1"/>
  <c r="BF29" i="1"/>
  <c r="BF30" i="1"/>
  <c r="BF31" i="1"/>
  <c r="BF32" i="1"/>
  <c r="BF33" i="1"/>
  <c r="BF34" i="1"/>
  <c r="BF35" i="1"/>
  <c r="BF36" i="1"/>
  <c r="BF37" i="1"/>
  <c r="BF38" i="1"/>
  <c r="BF39" i="1"/>
  <c r="BF40" i="1"/>
  <c r="BF41" i="1"/>
  <c r="BF42" i="1"/>
  <c r="BF4" i="1"/>
  <c r="BD42" i="1"/>
  <c r="BA42" i="1"/>
  <c r="BD41" i="1"/>
  <c r="BA41" i="1"/>
  <c r="BD40" i="1"/>
  <c r="BA40" i="1"/>
  <c r="BD39" i="1"/>
  <c r="BA39" i="1"/>
  <c r="BD38" i="1"/>
  <c r="BA38" i="1"/>
  <c r="BD37" i="1"/>
  <c r="BA37" i="1"/>
  <c r="BD36" i="1"/>
  <c r="BA36" i="1"/>
  <c r="BD35" i="1"/>
  <c r="BA35" i="1"/>
  <c r="BD34" i="1"/>
  <c r="BA34" i="1"/>
  <c r="BD33" i="1"/>
  <c r="BA33" i="1"/>
  <c r="BD32" i="1"/>
  <c r="BA32" i="1"/>
  <c r="BD31" i="1"/>
  <c r="BA31" i="1"/>
  <c r="BD30" i="1"/>
  <c r="BA30" i="1"/>
  <c r="BD29" i="1"/>
  <c r="BA29" i="1"/>
  <c r="BD28" i="1"/>
  <c r="BA28" i="1"/>
  <c r="BD27" i="1"/>
  <c r="BA27" i="1"/>
  <c r="BD26" i="1"/>
  <c r="BA26" i="1"/>
  <c r="BD25" i="1"/>
  <c r="BA25" i="1"/>
  <c r="BD24" i="1"/>
  <c r="BA24" i="1"/>
  <c r="BD23" i="1"/>
  <c r="BA23" i="1"/>
  <c r="BD22" i="1"/>
  <c r="BA22" i="1"/>
  <c r="BD21" i="1"/>
  <c r="BA21" i="1"/>
  <c r="BD20" i="1"/>
  <c r="BA20" i="1"/>
  <c r="BD19" i="1"/>
  <c r="BA19" i="1"/>
  <c r="BD18" i="1"/>
  <c r="BA18" i="1"/>
  <c r="BD17" i="1"/>
  <c r="BA17" i="1"/>
  <c r="BD16" i="1"/>
  <c r="BA16" i="1"/>
  <c r="BD15" i="1"/>
  <c r="BA15" i="1"/>
  <c r="BD14" i="1"/>
  <c r="BA14" i="1"/>
  <c r="BD13" i="1"/>
  <c r="BA13" i="1"/>
  <c r="BD12" i="1"/>
  <c r="BA12" i="1"/>
  <c r="BD11" i="1"/>
  <c r="BA11" i="1"/>
  <c r="BD10" i="1"/>
  <c r="BA10" i="1"/>
  <c r="BD9" i="1"/>
  <c r="BA9" i="1"/>
  <c r="BD8" i="1"/>
  <c r="BA8" i="1"/>
  <c r="BD7" i="1"/>
  <c r="BA7" i="1"/>
  <c r="BD6" i="1"/>
  <c r="BA6" i="1"/>
  <c r="BD5" i="1"/>
  <c r="BA5" i="1"/>
  <c r="BD4" i="1"/>
  <c r="BA4" i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" i="1"/>
  <c r="AT13" i="2"/>
  <c r="AT14" i="2"/>
  <c r="AT15" i="2"/>
  <c r="AT16" i="2"/>
  <c r="AT17" i="2"/>
  <c r="AT18" i="2"/>
  <c r="AT19" i="2"/>
  <c r="AT20" i="2"/>
  <c r="AT21" i="2"/>
  <c r="AT22" i="2"/>
  <c r="AT23" i="2"/>
  <c r="AT24" i="2"/>
  <c r="AT25" i="2"/>
  <c r="AT26" i="2"/>
  <c r="AT27" i="2"/>
  <c r="AT28" i="2"/>
  <c r="AT29" i="2"/>
  <c r="AT30" i="2"/>
  <c r="AT31" i="2"/>
  <c r="AT32" i="2"/>
  <c r="AT33" i="2"/>
  <c r="AT34" i="2"/>
  <c r="AT35" i="2"/>
  <c r="AT36" i="2"/>
  <c r="AT37" i="2"/>
  <c r="AT38" i="2"/>
  <c r="AT39" i="2"/>
  <c r="AT40" i="2"/>
  <c r="AT41" i="2"/>
  <c r="AT5" i="2"/>
  <c r="AU5" i="2"/>
  <c r="AT6" i="2"/>
  <c r="AU6" i="2"/>
  <c r="AT7" i="2"/>
  <c r="AU7" i="2"/>
  <c r="AT8" i="2"/>
  <c r="AU8" i="2"/>
  <c r="AT9" i="2"/>
  <c r="AU9" i="2"/>
  <c r="AT10" i="2"/>
  <c r="AU10" i="2"/>
  <c r="AT11" i="2"/>
  <c r="AU11" i="2"/>
  <c r="AT12" i="2"/>
  <c r="AU12" i="2"/>
  <c r="AU13" i="2"/>
  <c r="AU14" i="2"/>
  <c r="AU15" i="2"/>
  <c r="AU16" i="2"/>
  <c r="AU17" i="2"/>
  <c r="AU18" i="2"/>
  <c r="AU19" i="2"/>
  <c r="AU20" i="2"/>
  <c r="AU21" i="2"/>
  <c r="AU22" i="2"/>
  <c r="AU23" i="2"/>
  <c r="AU24" i="2"/>
  <c r="AU25" i="2"/>
  <c r="AU26" i="2"/>
  <c r="AU27" i="2"/>
  <c r="AU28" i="2"/>
  <c r="AU29" i="2"/>
  <c r="AU30" i="2"/>
  <c r="AU31" i="2"/>
  <c r="AU32" i="2"/>
  <c r="AU33" i="2"/>
  <c r="AU34" i="2"/>
  <c r="AU35" i="2"/>
  <c r="AU36" i="2"/>
  <c r="AU37" i="2"/>
  <c r="AU38" i="2"/>
  <c r="AU39" i="2"/>
  <c r="AU40" i="2"/>
  <c r="AU41" i="2"/>
  <c r="AT4" i="2"/>
  <c r="AU4" i="2"/>
  <c r="AS5" i="1"/>
  <c r="AT5" i="1"/>
  <c r="AS6" i="1"/>
  <c r="AT6" i="1"/>
  <c r="AS7" i="1"/>
  <c r="AT7" i="1"/>
  <c r="AS8" i="1"/>
  <c r="AT8" i="1"/>
  <c r="AS9" i="1"/>
  <c r="AT9" i="1"/>
  <c r="AS10" i="1"/>
  <c r="AT10" i="1"/>
  <c r="AS11" i="1"/>
  <c r="AT11" i="1"/>
  <c r="AS12" i="1"/>
  <c r="AT12" i="1"/>
  <c r="AS13" i="1"/>
  <c r="AT13" i="1"/>
  <c r="AS14" i="1"/>
  <c r="AT14" i="1"/>
  <c r="AS15" i="1"/>
  <c r="AT15" i="1"/>
  <c r="AS16" i="1"/>
  <c r="AT16" i="1"/>
  <c r="AS17" i="1"/>
  <c r="AT17" i="1"/>
  <c r="AS18" i="1"/>
  <c r="AT18" i="1"/>
  <c r="AS19" i="1"/>
  <c r="AT19" i="1"/>
  <c r="AS20" i="1"/>
  <c r="AT20" i="1"/>
  <c r="AS21" i="1"/>
  <c r="AT21" i="1"/>
  <c r="AS22" i="1"/>
  <c r="AT22" i="1"/>
  <c r="AS23" i="1"/>
  <c r="AT23" i="1"/>
  <c r="AS24" i="1"/>
  <c r="AT24" i="1"/>
  <c r="AS25" i="1"/>
  <c r="AT25" i="1"/>
  <c r="AS26" i="1"/>
  <c r="AT26" i="1"/>
  <c r="AS27" i="1"/>
  <c r="AT27" i="1"/>
  <c r="AS28" i="1"/>
  <c r="AT28" i="1"/>
  <c r="AS29" i="1"/>
  <c r="AT29" i="1"/>
  <c r="AS30" i="1"/>
  <c r="AT30" i="1"/>
  <c r="AS31" i="1"/>
  <c r="AT31" i="1"/>
  <c r="AS32" i="1"/>
  <c r="AT32" i="1"/>
  <c r="AS33" i="1"/>
  <c r="AT33" i="1"/>
  <c r="AS34" i="1"/>
  <c r="AT34" i="1"/>
  <c r="AS35" i="1"/>
  <c r="AT35" i="1"/>
  <c r="AS36" i="1"/>
  <c r="AT36" i="1"/>
  <c r="AS37" i="1"/>
  <c r="AT37" i="1"/>
  <c r="AS38" i="1"/>
  <c r="AT38" i="1"/>
  <c r="AS39" i="1"/>
  <c r="AT39" i="1"/>
  <c r="AS40" i="1"/>
  <c r="AT40" i="1"/>
  <c r="AS41" i="1"/>
  <c r="AT41" i="1"/>
  <c r="AS42" i="1"/>
  <c r="AT42" i="1"/>
  <c r="AS4" i="1"/>
  <c r="AT4" i="1"/>
  <c r="AS5" i="3"/>
  <c r="AS6" i="3"/>
  <c r="AR7" i="3"/>
  <c r="AS7" i="3"/>
  <c r="AS8" i="3"/>
  <c r="AS9" i="3"/>
  <c r="AS10" i="3"/>
  <c r="AS11" i="3"/>
  <c r="AS12" i="3"/>
  <c r="AR13" i="3"/>
  <c r="AS13" i="3"/>
  <c r="AS14" i="3"/>
  <c r="AS15" i="3"/>
  <c r="AS16" i="3"/>
  <c r="AS17" i="3"/>
  <c r="AS18" i="3"/>
  <c r="AS19" i="3"/>
  <c r="AR20" i="3"/>
  <c r="AS20" i="3"/>
  <c r="AR21" i="3"/>
  <c r="AS21" i="3"/>
  <c r="AS22" i="3"/>
  <c r="AS23" i="3"/>
  <c r="AS24" i="3"/>
  <c r="AS25" i="3"/>
  <c r="AR26" i="3"/>
  <c r="AS26" i="3"/>
  <c r="AS27" i="3"/>
  <c r="AS28" i="3"/>
  <c r="AS29" i="3"/>
  <c r="AS30" i="3"/>
  <c r="AS31" i="3"/>
  <c r="AS32" i="3"/>
  <c r="AS33" i="3"/>
  <c r="AR34" i="3"/>
  <c r="AS34" i="3"/>
  <c r="AS35" i="3"/>
  <c r="AS36" i="3"/>
  <c r="AS37" i="3"/>
  <c r="AS38" i="3"/>
  <c r="AR39" i="3"/>
  <c r="AS39" i="3"/>
  <c r="AS40" i="3"/>
  <c r="AS41" i="3"/>
  <c r="AS42" i="3"/>
  <c r="AS4" i="3"/>
  <c r="AR5" i="3"/>
  <c r="AR6" i="3"/>
  <c r="AR8" i="3"/>
  <c r="AR9" i="3"/>
  <c r="AR10" i="3"/>
  <c r="AR11" i="3"/>
  <c r="AR12" i="3"/>
  <c r="AR14" i="3"/>
  <c r="AR15" i="3"/>
  <c r="AR16" i="3"/>
  <c r="AR17" i="3"/>
  <c r="AR18" i="3"/>
  <c r="AR19" i="3"/>
  <c r="AR22" i="3"/>
  <c r="AR23" i="3"/>
  <c r="AR24" i="3"/>
  <c r="AR25" i="3"/>
  <c r="AR27" i="3"/>
  <c r="AR28" i="3"/>
  <c r="AR29" i="3"/>
  <c r="AR30" i="3"/>
  <c r="AR31" i="3"/>
  <c r="AR32" i="3"/>
  <c r="AR33" i="3"/>
  <c r="AR35" i="3"/>
  <c r="AR36" i="3"/>
  <c r="AR37" i="3"/>
  <c r="AR38" i="3"/>
  <c r="AR40" i="3"/>
  <c r="AR41" i="3"/>
  <c r="AR42" i="3"/>
  <c r="AR4" i="3"/>
  <c r="AR3" i="3"/>
</calcChain>
</file>

<file path=xl/sharedStrings.xml><?xml version="1.0" encoding="utf-8"?>
<sst xmlns="http://schemas.openxmlformats.org/spreadsheetml/2006/main" count="1132" uniqueCount="366">
  <si>
    <t>L00544602</t>
  </si>
  <si>
    <t>L00598739</t>
  </si>
  <si>
    <t xml:space="preserve">Hu, Xueyuan </t>
  </si>
  <si>
    <t>L00573239</t>
  </si>
  <si>
    <t>L00596472</t>
  </si>
  <si>
    <t>L00506780</t>
  </si>
  <si>
    <t>L00517960</t>
  </si>
  <si>
    <t xml:space="preserve">Magill, Morgan </t>
  </si>
  <si>
    <t>L00484295</t>
  </si>
  <si>
    <t>L00563475</t>
  </si>
  <si>
    <t>L00577092</t>
  </si>
  <si>
    <t>L00568979</t>
  </si>
  <si>
    <t>L00462763</t>
  </si>
  <si>
    <t>L00535814</t>
  </si>
  <si>
    <t>L00298573</t>
  </si>
  <si>
    <t>L00497322</t>
  </si>
  <si>
    <t>L00399216</t>
  </si>
  <si>
    <t>L00599366</t>
  </si>
  <si>
    <t>L00582127</t>
  </si>
  <si>
    <t>L00571197</t>
  </si>
  <si>
    <t>L00561991</t>
  </si>
  <si>
    <t>L00591481</t>
  </si>
  <si>
    <t>Anderson, Dane</t>
  </si>
  <si>
    <t>L00571484</t>
  </si>
  <si>
    <t xml:space="preserve">Young, Casey </t>
  </si>
  <si>
    <t xml:space="preserve">Moore, E'lon </t>
  </si>
  <si>
    <t>L00546313</t>
  </si>
  <si>
    <t>L00559836</t>
  </si>
  <si>
    <t xml:space="preserve">Aguirre, Forest </t>
  </si>
  <si>
    <t>L00581550</t>
  </si>
  <si>
    <t xml:space="preserve">Arens, Andrew </t>
  </si>
  <si>
    <t>L00048322</t>
  </si>
  <si>
    <t xml:space="preserve">Bergin, Andrea </t>
  </si>
  <si>
    <t>L00064657</t>
  </si>
  <si>
    <t xml:space="preserve">Bourke, Sarah </t>
  </si>
  <si>
    <t>L00539353</t>
  </si>
  <si>
    <t xml:space="preserve">Buck, Mylene </t>
  </si>
  <si>
    <t>L00541540</t>
  </si>
  <si>
    <t>L00565965</t>
  </si>
  <si>
    <t xml:space="preserve">Clark, Spencer </t>
  </si>
  <si>
    <t>L00580451</t>
  </si>
  <si>
    <t>L00419809</t>
  </si>
  <si>
    <t xml:space="preserve">Curtis, Kyle </t>
  </si>
  <si>
    <t>L00575910</t>
  </si>
  <si>
    <t>L00522957</t>
  </si>
  <si>
    <t>L00020812</t>
  </si>
  <si>
    <t>L00531250</t>
  </si>
  <si>
    <t>L00519534</t>
  </si>
  <si>
    <t>L00537162</t>
  </si>
  <si>
    <t>L00574145</t>
  </si>
  <si>
    <t>L00559717</t>
  </si>
  <si>
    <t>L00586981</t>
  </si>
  <si>
    <t>L00567322</t>
  </si>
  <si>
    <t>L00538387</t>
  </si>
  <si>
    <t>L00229539</t>
  </si>
  <si>
    <t xml:space="preserve">Kocyan, Brock </t>
  </si>
  <si>
    <t>L00543439</t>
  </si>
  <si>
    <t>L00591874</t>
  </si>
  <si>
    <t>L00584297</t>
  </si>
  <si>
    <t>L00547148</t>
  </si>
  <si>
    <t>L00592803</t>
  </si>
  <si>
    <t>L00551617</t>
  </si>
  <si>
    <t>L00541417</t>
  </si>
  <si>
    <t>L00589289</t>
  </si>
  <si>
    <t>L00550317</t>
  </si>
  <si>
    <t xml:space="preserve">Hickman, Twyla </t>
  </si>
  <si>
    <t>L00595291</t>
  </si>
  <si>
    <t>L00599742</t>
  </si>
  <si>
    <t>L00143092</t>
  </si>
  <si>
    <t>L00529610</t>
  </si>
  <si>
    <t xml:space="preserve">Ibarra, Vanessa </t>
  </si>
  <si>
    <t>L00501514</t>
  </si>
  <si>
    <t>L00579380</t>
  </si>
  <si>
    <t>L00134498</t>
  </si>
  <si>
    <t>Ikard,  Ike</t>
  </si>
  <si>
    <t>L00563365</t>
  </si>
  <si>
    <t xml:space="preserve">Green, Andrew </t>
  </si>
  <si>
    <t>L00544623</t>
  </si>
  <si>
    <t xml:space="preserve">Abo-Adel, Namran </t>
  </si>
  <si>
    <t xml:space="preserve">Cossey, Ray </t>
  </si>
  <si>
    <t>Duff, Nik</t>
  </si>
  <si>
    <t>George, Dylan</t>
  </si>
  <si>
    <t xml:space="preserve">Hanson, Eve </t>
  </si>
  <si>
    <t xml:space="preserve">Haxby, Andrea </t>
  </si>
  <si>
    <t>Inaba, Kazu</t>
  </si>
  <si>
    <t xml:space="preserve">Johnson, Alec </t>
  </si>
  <si>
    <t>Kaid, Mohammed</t>
  </si>
  <si>
    <t xml:space="preserve">Kluth, Aaron </t>
  </si>
  <si>
    <t xml:space="preserve">Knox, Kyle </t>
  </si>
  <si>
    <t>Kokesh, Elisabeth</t>
  </si>
  <si>
    <t xml:space="preserve">Kovash, Corey </t>
  </si>
  <si>
    <t xml:space="preserve">Lallo, Kuiana </t>
  </si>
  <si>
    <t xml:space="preserve">Leslie, Alyssa </t>
  </si>
  <si>
    <t xml:space="preserve">Little, Mark </t>
  </si>
  <si>
    <t>Painter, Chris</t>
  </si>
  <si>
    <t>Porter, Jon</t>
  </si>
  <si>
    <t>Roberts, Bobby</t>
  </si>
  <si>
    <t xml:space="preserve">Shamsuddin, Hira </t>
  </si>
  <si>
    <t xml:space="preserve">Sutcliffe, Andrew </t>
  </si>
  <si>
    <t xml:space="preserve">Volesky, Roxann </t>
  </si>
  <si>
    <t>Hsieh, Ting</t>
  </si>
  <si>
    <t>4/7 M</t>
  </si>
  <si>
    <t>vocab sheet</t>
  </si>
  <si>
    <t>vocab ch 1.2</t>
  </si>
  <si>
    <t>4/8 T</t>
  </si>
  <si>
    <t>Possible</t>
  </si>
  <si>
    <t xml:space="preserve">Kendall Adam </t>
  </si>
  <si>
    <t>Suing, Alexa  LEXI</t>
  </si>
  <si>
    <t>pop quiz</t>
    <phoneticPr fontId="4" type="noConversion"/>
  </si>
  <si>
    <t>L00483123</t>
  </si>
  <si>
    <t>L00090309</t>
  </si>
  <si>
    <t>L00556460</t>
  </si>
  <si>
    <t>L00552059</t>
  </si>
  <si>
    <t>L00570563</t>
  </si>
  <si>
    <t>L00592286</t>
  </si>
  <si>
    <t>L00546000</t>
  </si>
  <si>
    <t>L00538902</t>
  </si>
  <si>
    <t>L00590336</t>
  </si>
  <si>
    <t xml:space="preserve">Valdez, Tina </t>
  </si>
  <si>
    <t>L00426507</t>
  </si>
  <si>
    <t>L00569120</t>
  </si>
  <si>
    <t>L00339476</t>
  </si>
  <si>
    <t xml:space="preserve">Willford, Cambree </t>
  </si>
  <si>
    <t>L00485586</t>
  </si>
  <si>
    <t>L00569013</t>
  </si>
  <si>
    <t>L00349387</t>
  </si>
  <si>
    <t>L00149882</t>
  </si>
  <si>
    <t>L00362710</t>
  </si>
  <si>
    <t>L00518929</t>
  </si>
  <si>
    <t xml:space="preserve">Brunson, Douglas </t>
  </si>
  <si>
    <t>L00491402</t>
  </si>
  <si>
    <t>L00587634</t>
  </si>
  <si>
    <t>L00522891</t>
  </si>
  <si>
    <t>L00515680</t>
  </si>
  <si>
    <t>L00531874</t>
  </si>
  <si>
    <t>L00256226</t>
  </si>
  <si>
    <t>Pop Quiz</t>
    <phoneticPr fontId="4" type="noConversion"/>
  </si>
  <si>
    <t>4/14 M</t>
    <phoneticPr fontId="4" type="noConversion"/>
  </si>
  <si>
    <t>4/11  F</t>
    <phoneticPr fontId="4" type="noConversion"/>
  </si>
  <si>
    <t>4/9  W</t>
    <phoneticPr fontId="4" type="noConversion"/>
  </si>
  <si>
    <t>L00586365</t>
  </si>
  <si>
    <t>L00574926</t>
  </si>
  <si>
    <t xml:space="preserve">Ha, Haryeon </t>
  </si>
  <si>
    <t>L00573944</t>
  </si>
  <si>
    <t>L00581748</t>
  </si>
  <si>
    <t>L00580931</t>
  </si>
  <si>
    <t xml:space="preserve">Hibler, Nichole </t>
  </si>
  <si>
    <t>L00518904</t>
  </si>
  <si>
    <t>L00525851</t>
  </si>
  <si>
    <t>L00538841</t>
  </si>
  <si>
    <t>4/11  F</t>
  </si>
  <si>
    <t>r</t>
  </si>
  <si>
    <t>N</t>
  </si>
  <si>
    <t>O</t>
  </si>
  <si>
    <t>R</t>
  </si>
  <si>
    <t>L</t>
  </si>
  <si>
    <t>C</t>
  </si>
  <si>
    <t>A</t>
  </si>
  <si>
    <t>S</t>
  </si>
  <si>
    <t>4/18  F</t>
  </si>
  <si>
    <t>4/23 W</t>
  </si>
  <si>
    <t>4/25  F</t>
  </si>
  <si>
    <t>4/21   M</t>
  </si>
  <si>
    <t>4/28 M</t>
  </si>
  <si>
    <t>5/2  F</t>
  </si>
  <si>
    <t>I</t>
  </si>
  <si>
    <t>E</t>
  </si>
  <si>
    <t>V</t>
  </si>
  <si>
    <t>4/21 M</t>
  </si>
  <si>
    <t>4/23  W</t>
  </si>
  <si>
    <t>4/28  M</t>
  </si>
  <si>
    <t>4/15  U</t>
  </si>
  <si>
    <t>4/17  H</t>
  </si>
  <si>
    <t>4/22 U</t>
  </si>
  <si>
    <t>4/24  H</t>
  </si>
  <si>
    <t>4/29  U</t>
  </si>
  <si>
    <t>5/1  H</t>
  </si>
  <si>
    <t>BONUS</t>
  </si>
  <si>
    <t xml:space="preserve"> DT inclass</t>
  </si>
  <si>
    <t>DT Quiz</t>
  </si>
  <si>
    <t>bonus</t>
  </si>
  <si>
    <t>possible</t>
  </si>
  <si>
    <t xml:space="preserve">Abom Pig </t>
  </si>
  <si>
    <t>a</t>
  </si>
  <si>
    <t xml:space="preserve">4/4 Friday </t>
  </si>
  <si>
    <t>10:00 a.m. 41226</t>
  </si>
  <si>
    <t>8:30     crn 41312</t>
  </si>
  <si>
    <t>Haapala, Rowan</t>
  </si>
  <si>
    <t>L00567782</t>
  </si>
  <si>
    <t xml:space="preserve">Culy, Ryan </t>
  </si>
  <si>
    <t xml:space="preserve">Bergman, Christina </t>
  </si>
  <si>
    <t>Benjamin, Mark</t>
  </si>
  <si>
    <t>Arndt, Rick</t>
  </si>
  <si>
    <t>Duewell, Clair</t>
  </si>
  <si>
    <t>Evans, Kelley</t>
  </si>
  <si>
    <t xml:space="preserve">Ferreira, Marcus </t>
  </si>
  <si>
    <t xml:space="preserve">Hemstreet, Jack </t>
  </si>
  <si>
    <t xml:space="preserve">Heyler, Kenzie </t>
  </si>
  <si>
    <t xml:space="preserve">Humphrey, Alli </t>
  </si>
  <si>
    <t>Humphrey, Debi</t>
  </si>
  <si>
    <t xml:space="preserve">Husske, Skylar </t>
  </si>
  <si>
    <t>Jones, Jessica</t>
  </si>
  <si>
    <t>Morgan, Jennifer</t>
  </si>
  <si>
    <t>Payne, Lisa</t>
  </si>
  <si>
    <t>Roessler, Mike</t>
  </si>
  <si>
    <t>Samples, Jeff</t>
  </si>
  <si>
    <t>Seiber, Jeff</t>
  </si>
  <si>
    <t xml:space="preserve">Thiel, Ross </t>
  </si>
  <si>
    <t xml:space="preserve">Timm, Robert </t>
  </si>
  <si>
    <t>Tuck, Tagen</t>
  </si>
  <si>
    <t>Walker, Chris</t>
  </si>
  <si>
    <t xml:space="preserve">Wray, James </t>
  </si>
  <si>
    <t>core/peri in class</t>
  </si>
  <si>
    <t>n</t>
  </si>
  <si>
    <t>o</t>
  </si>
  <si>
    <t>l</t>
  </si>
  <si>
    <t xml:space="preserve">  </t>
  </si>
  <si>
    <t>F</t>
  </si>
  <si>
    <t>D</t>
  </si>
  <si>
    <t>missed class particip</t>
  </si>
  <si>
    <t>c</t>
  </si>
  <si>
    <t>f</t>
  </si>
  <si>
    <t xml:space="preserve">f </t>
  </si>
  <si>
    <t>EXAM2</t>
    <phoneticPr fontId="4" type="noConversion"/>
  </si>
  <si>
    <t>L00536686</t>
  </si>
  <si>
    <t>L00273150</t>
  </si>
  <si>
    <t xml:space="preserve">McCarthy, Logan </t>
  </si>
  <si>
    <t>L00574763</t>
  </si>
  <si>
    <t>L00530656</t>
  </si>
  <si>
    <t>L00573753</t>
  </si>
  <si>
    <t>L00586023</t>
  </si>
  <si>
    <t>L00526658</t>
  </si>
  <si>
    <t>L00567196</t>
  </si>
  <si>
    <t>L00513820</t>
  </si>
  <si>
    <t>L00581334</t>
  </si>
  <si>
    <t>L00398680</t>
  </si>
  <si>
    <t>Jones, Trevor</t>
  </si>
  <si>
    <t>Human  Geography 44055</t>
  </si>
  <si>
    <t>L00573150</t>
  </si>
  <si>
    <t>L00595295</t>
  </si>
  <si>
    <t>L00557979</t>
  </si>
  <si>
    <t>L00530351</t>
  </si>
  <si>
    <t>L00477678</t>
  </si>
  <si>
    <t>May 5/ 18 pts</t>
  </si>
  <si>
    <t>4/11  Map Quiz</t>
  </si>
  <si>
    <t>ch Qz 4/21</t>
  </si>
  <si>
    <t>M</t>
  </si>
  <si>
    <t>W</t>
  </si>
  <si>
    <t xml:space="preserve"> 3/31</t>
  </si>
  <si>
    <t>Quiz  4/30  W</t>
  </si>
  <si>
    <t xml:space="preserve">Quiz  4/30  </t>
  </si>
  <si>
    <t>Y</t>
  </si>
  <si>
    <t>FINALS</t>
  </si>
  <si>
    <t>EXAM 3</t>
  </si>
  <si>
    <t>MAP QUIZ 3</t>
  </si>
  <si>
    <t>ATTENDENCE</t>
  </si>
  <si>
    <t>EXAM 1</t>
  </si>
  <si>
    <t>EXAM 2   5/14</t>
  </si>
  <si>
    <t>ATTENDANCE</t>
  </si>
  <si>
    <t>May 5/ 18pts</t>
  </si>
  <si>
    <t>MAP QUIZ 1</t>
  </si>
  <si>
    <t>4/21/QUIZ</t>
  </si>
  <si>
    <t>Record your Points Here and save all papers.</t>
  </si>
  <si>
    <t>EXAM 1 25%</t>
  </si>
  <si>
    <t>EXAM 2 30%</t>
  </si>
  <si>
    <t>ASSIGNMENT &amp;PARTICIPATION 25%</t>
  </si>
  <si>
    <t>MAP QUIZZES 20%</t>
  </si>
  <si>
    <t>TOTAL 100% _________________</t>
  </si>
  <si>
    <t xml:space="preserve">   PARTICIPATION 25%</t>
  </si>
  <si>
    <t>ME</t>
  </si>
  <si>
    <t>BIG C</t>
  </si>
  <si>
    <t>LA</t>
  </si>
  <si>
    <t>SE</t>
  </si>
  <si>
    <t>EUR</t>
  </si>
  <si>
    <t>AF</t>
  </si>
  <si>
    <t>ASIA</t>
  </si>
  <si>
    <t>LS PAPER</t>
  </si>
  <si>
    <t>RELIG LS</t>
  </si>
  <si>
    <t>powell</t>
  </si>
  <si>
    <t xml:space="preserve">Powell </t>
  </si>
  <si>
    <t>Rivers/18pts</t>
  </si>
  <si>
    <t>June 9EXAM 3</t>
  </si>
  <si>
    <r>
      <t>Cappel, John</t>
    </r>
    <r>
      <rPr>
        <sz val="7.5"/>
        <color rgb="FFFF0000"/>
        <rFont val="Calibri"/>
        <family val="2"/>
        <scheme val="minor"/>
      </rPr>
      <t xml:space="preserve"> </t>
    </r>
  </si>
  <si>
    <r>
      <t>Dines, Stewart E</t>
    </r>
    <r>
      <rPr>
        <sz val="7.5"/>
        <color rgb="FFFF0000"/>
        <rFont val="Calibri"/>
        <family val="2"/>
        <scheme val="minor"/>
      </rPr>
      <t xml:space="preserve"> </t>
    </r>
  </si>
  <si>
    <r>
      <t xml:space="preserve">Ochoa, </t>
    </r>
    <r>
      <rPr>
        <sz val="8"/>
        <color theme="1"/>
        <rFont val="Calibri"/>
        <scheme val="minor"/>
      </rPr>
      <t xml:space="preserve">DeaYANIra  </t>
    </r>
  </si>
  <si>
    <t>L00478058</t>
  </si>
  <si>
    <t>H</t>
  </si>
  <si>
    <t>G</t>
  </si>
  <si>
    <t>T</t>
  </si>
  <si>
    <t>OFFICIAL POINTS</t>
  </si>
  <si>
    <t xml:space="preserve">BONUS POINTS </t>
  </si>
  <si>
    <r>
      <t>Allright, Sandra N</t>
    </r>
    <r>
      <rPr>
        <sz val="10"/>
        <color rgb="FFFF0000"/>
        <rFont val="Calibri"/>
        <scheme val="minor"/>
      </rPr>
      <t xml:space="preserve"> </t>
    </r>
  </si>
  <si>
    <r>
      <t>Caruana, Patrick A</t>
    </r>
    <r>
      <rPr>
        <sz val="10"/>
        <color rgb="FFFF0000"/>
        <rFont val="Calibri"/>
        <scheme val="minor"/>
      </rPr>
      <t xml:space="preserve"> </t>
    </r>
  </si>
  <si>
    <r>
      <t>Hill, Tyler James</t>
    </r>
    <r>
      <rPr>
        <sz val="10"/>
        <color rgb="FFFF0000"/>
        <rFont val="Calibri"/>
        <scheme val="minor"/>
      </rPr>
      <t xml:space="preserve"> </t>
    </r>
  </si>
  <si>
    <r>
      <t>Hills, Max Henry</t>
    </r>
    <r>
      <rPr>
        <sz val="10"/>
        <color rgb="FFFF0000"/>
        <rFont val="Calibri"/>
        <scheme val="minor"/>
      </rPr>
      <t xml:space="preserve"> </t>
    </r>
  </si>
  <si>
    <r>
      <t>Smith, Zachary I</t>
    </r>
    <r>
      <rPr>
        <sz val="10"/>
        <color rgb="FFFF0000"/>
        <rFont val="Calibri"/>
        <scheme val="minor"/>
      </rPr>
      <t xml:space="preserve"> </t>
    </r>
  </si>
  <si>
    <t>Beilgard, Brandon J</t>
  </si>
  <si>
    <t>Burger, Nicholas</t>
  </si>
  <si>
    <t xml:space="preserve">Damron-Sperry, Elta </t>
  </si>
  <si>
    <r>
      <t xml:space="preserve">Elkins, Edward </t>
    </r>
    <r>
      <rPr>
        <sz val="10"/>
        <color rgb="FFFF0000"/>
        <rFont val="Calibri"/>
        <scheme val="minor"/>
      </rPr>
      <t xml:space="preserve"> </t>
    </r>
  </si>
  <si>
    <t>Emanuel, Bryan H</t>
  </si>
  <si>
    <t>Evens, Michelle L</t>
  </si>
  <si>
    <t>Ferrill, Cassandra M</t>
  </si>
  <si>
    <t xml:space="preserve">Gonzalez, Nicole </t>
  </si>
  <si>
    <t>Guerrero, Rayanne</t>
  </si>
  <si>
    <t xml:space="preserve">Leveckis, Stephen </t>
  </si>
  <si>
    <r>
      <t>Lewis, Wendy</t>
    </r>
    <r>
      <rPr>
        <sz val="10"/>
        <color rgb="FFFF0000"/>
        <rFont val="Calibri"/>
        <scheme val="minor"/>
      </rPr>
      <t xml:space="preserve"> </t>
    </r>
  </si>
  <si>
    <t xml:space="preserve">Little, Samantha </t>
  </si>
  <si>
    <t xml:space="preserve">Mamac, Kristie </t>
  </si>
  <si>
    <t xml:space="preserve">Mooney, William </t>
  </si>
  <si>
    <t xml:space="preserve">Oberg, Ryan </t>
  </si>
  <si>
    <t>Rogers, Christina M</t>
  </si>
  <si>
    <t>Shinskie, Heather N</t>
  </si>
  <si>
    <t>Tosello, Paige A</t>
  </si>
  <si>
    <r>
      <t>Villegas, Madison C</t>
    </r>
    <r>
      <rPr>
        <sz val="10"/>
        <color rgb="FFFF0000"/>
        <rFont val="Calibri"/>
        <scheme val="minor"/>
      </rPr>
      <t xml:space="preserve"> </t>
    </r>
  </si>
  <si>
    <t>Vogel, Eva E</t>
  </si>
  <si>
    <t>Warner, Justin R</t>
  </si>
  <si>
    <t>Wilson, Christian D</t>
  </si>
  <si>
    <t xml:space="preserve">Hakola, Brandon </t>
  </si>
  <si>
    <r>
      <t xml:space="preserve">Odell, Karrie </t>
    </r>
    <r>
      <rPr>
        <sz val="10"/>
        <color rgb="FFFF0000"/>
        <rFont val="Calibri"/>
        <scheme val="minor"/>
      </rPr>
      <t xml:space="preserve"> Confid</t>
    </r>
  </si>
  <si>
    <r>
      <t>Herold, Cirilo S</t>
    </r>
    <r>
      <rPr>
        <sz val="10"/>
        <color rgb="FFFF0000"/>
        <rFont val="Calibri"/>
        <scheme val="minor"/>
      </rPr>
      <t xml:space="preserve"> </t>
    </r>
  </si>
  <si>
    <t>B+</t>
  </si>
  <si>
    <t xml:space="preserve">TABLE 2. </t>
  </si>
  <si>
    <t xml:space="preserve">GRADE SCALE </t>
  </si>
  <si>
    <t xml:space="preserve"> A 89% </t>
  </si>
  <si>
    <t xml:space="preserve"> Superior comprehensive knowledge of college-level subject material and concepts of Science </t>
  </si>
  <si>
    <t xml:space="preserve"> B 75% </t>
  </si>
  <si>
    <t xml:space="preserve"> Very good comprehensive understanding college level materials and concepts of Science. </t>
  </si>
  <si>
    <t xml:space="preserve">  C 65% Average college student general knowledge of subject materials. </t>
  </si>
  <si>
    <t xml:space="preserve"> D 55% Lacking general college level subject understanding.  </t>
  </si>
  <si>
    <t xml:space="preserve"> </t>
  </si>
  <si>
    <t>A-</t>
  </si>
  <si>
    <t>B-</t>
  </si>
  <si>
    <t>A+</t>
  </si>
  <si>
    <t>B.</t>
  </si>
  <si>
    <t>C+</t>
  </si>
  <si>
    <t>A.</t>
  </si>
  <si>
    <t>C.</t>
  </si>
  <si>
    <t>B</t>
  </si>
  <si>
    <r>
      <t xml:space="preserve">Hansen, Sarah </t>
    </r>
    <r>
      <rPr>
        <sz val="10"/>
        <color rgb="FFFF0000"/>
        <rFont val="Calibri"/>
        <scheme val="minor"/>
      </rPr>
      <t xml:space="preserve"> </t>
    </r>
  </si>
  <si>
    <t xml:space="preserve">Tran, Quynh </t>
  </si>
  <si>
    <t xml:space="preserve">Truelove, Karie </t>
  </si>
  <si>
    <t xml:space="preserve">Welling, Shannon </t>
  </si>
  <si>
    <r>
      <t xml:space="preserve">Williams, Jena </t>
    </r>
    <r>
      <rPr>
        <sz val="10"/>
        <color rgb="FFFF0000"/>
        <rFont val="Calibri"/>
        <scheme val="minor"/>
      </rPr>
      <t>Un 18</t>
    </r>
  </si>
  <si>
    <t xml:space="preserve">WORLD </t>
  </si>
  <si>
    <t>AVERAGE</t>
  </si>
  <si>
    <t>% AVE.</t>
  </si>
  <si>
    <t>FINAL MAP SCOR</t>
  </si>
  <si>
    <t>FINAL EXAM</t>
  </si>
  <si>
    <t>MDITERM5/5</t>
  </si>
  <si>
    <t>C-</t>
  </si>
  <si>
    <t>MIDTERM</t>
  </si>
  <si>
    <t>FINAL</t>
  </si>
  <si>
    <t xml:space="preserve">F </t>
  </si>
  <si>
    <t>b</t>
  </si>
  <si>
    <t>d</t>
  </si>
  <si>
    <t>class time</t>
  </si>
  <si>
    <t>Particip</t>
  </si>
  <si>
    <t>mt 25%</t>
  </si>
  <si>
    <t>final 30%</t>
  </si>
  <si>
    <t>map 20%</t>
  </si>
  <si>
    <t>map Ave 20%</t>
  </si>
  <si>
    <t>25% partici</t>
  </si>
  <si>
    <t>totals</t>
  </si>
  <si>
    <t>grade</t>
  </si>
  <si>
    <t>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</si>
</sst>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\-mmm;@"/>
    <numFmt numFmtId="165" formatCode="m/d;@"/>
  </numFmts>
  <fonts count="16" x14ac:knownFonts="1">
    <font>
      <sz val="12"/>
      <color theme="1"/>
      <name val="Calibri"/>
      <family val="2"/>
      <scheme val="minor"/>
    </font>
    <font>
      <sz val="7.5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i/>
      <sz val="11"/>
      <color theme="1"/>
      <name val="Calibri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scheme val="minor"/>
    </font>
    <font>
      <sz val="12"/>
      <color rgb="FF000000"/>
      <name val="Calibri"/>
      <family val="2"/>
      <scheme val="minor"/>
    </font>
    <font>
      <sz val="8"/>
      <color theme="1"/>
      <name val="Calibri"/>
      <scheme val="minor"/>
    </font>
    <font>
      <sz val="10"/>
      <color theme="1"/>
      <name val="Calibri"/>
      <scheme val="minor"/>
    </font>
    <font>
      <sz val="10"/>
      <color rgb="FFFF0000"/>
      <name val="Calibri"/>
      <scheme val="minor"/>
    </font>
    <font>
      <b/>
      <sz val="10"/>
      <color theme="1"/>
      <name val="Calibri"/>
      <scheme val="minor"/>
    </font>
    <font>
      <sz val="10"/>
      <color rgb="FF000000"/>
      <name val="Calibri"/>
      <scheme val="minor"/>
    </font>
    <font>
      <sz val="9"/>
      <color theme="1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3">
    <xf numFmtId="0" fontId="0" fillId="0" borderId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67">
    <xf numFmtId="0" fontId="0" fillId="0" borderId="0" xfId="0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textRotation="90"/>
    </xf>
    <xf numFmtId="0" fontId="0" fillId="0" borderId="0" xfId="0" applyAlignment="1">
      <alignment textRotation="90"/>
    </xf>
    <xf numFmtId="16" fontId="0" fillId="0" borderId="1" xfId="0" applyNumberFormat="1" applyBorder="1" applyAlignment="1">
      <alignment textRotation="90"/>
    </xf>
    <xf numFmtId="16" fontId="6" fillId="0" borderId="1" xfId="0" applyNumberFormat="1" applyFont="1" applyBorder="1" applyAlignment="1">
      <alignment textRotation="90" wrapText="1"/>
    </xf>
    <xf numFmtId="0" fontId="0" fillId="0" borderId="1" xfId="0" applyNumberFormat="1" applyBorder="1"/>
    <xf numFmtId="0" fontId="0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NumberFormat="1" applyBorder="1" applyAlignment="1"/>
    <xf numFmtId="0" fontId="6" fillId="0" borderId="1" xfId="0" applyNumberFormat="1" applyFont="1" applyBorder="1" applyAlignment="1">
      <alignment wrapText="1"/>
    </xf>
    <xf numFmtId="0" fontId="8" fillId="0" borderId="0" xfId="0" applyFont="1" applyAlignment="1"/>
    <xf numFmtId="164" fontId="0" fillId="0" borderId="1" xfId="0" applyNumberFormat="1" applyBorder="1" applyAlignment="1">
      <alignment textRotation="90"/>
    </xf>
    <xf numFmtId="0" fontId="0" fillId="0" borderId="1" xfId="0" applyNumberFormat="1" applyFont="1" applyBorder="1" applyAlignment="1"/>
    <xf numFmtId="0" fontId="0" fillId="0" borderId="0" xfId="0" applyNumberFormat="1" applyFont="1" applyAlignment="1"/>
    <xf numFmtId="0" fontId="0" fillId="2" borderId="1" xfId="0" applyFill="1" applyBorder="1" applyAlignment="1">
      <alignment textRotation="90"/>
    </xf>
    <xf numFmtId="16" fontId="0" fillId="2" borderId="1" xfId="0" applyNumberFormat="1" applyFill="1" applyBorder="1" applyAlignment="1">
      <alignment textRotation="90"/>
    </xf>
    <xf numFmtId="0" fontId="0" fillId="4" borderId="1" xfId="0" applyNumberFormat="1" applyFill="1" applyBorder="1" applyAlignment="1"/>
    <xf numFmtId="0" fontId="0" fillId="5" borderId="1" xfId="0" applyFill="1" applyBorder="1"/>
    <xf numFmtId="16" fontId="0" fillId="0" borderId="1" xfId="0" applyNumberFormat="1" applyBorder="1"/>
    <xf numFmtId="164" fontId="0" fillId="2" borderId="1" xfId="0" applyNumberFormat="1" applyFill="1" applyBorder="1" applyAlignment="1">
      <alignment textRotation="90"/>
    </xf>
    <xf numFmtId="0" fontId="0" fillId="5" borderId="1" xfId="0" applyNumberFormat="1" applyFill="1" applyBorder="1"/>
    <xf numFmtId="0" fontId="8" fillId="6" borderId="1" xfId="0" applyNumberFormat="1" applyFont="1" applyFill="1" applyBorder="1" applyAlignment="1"/>
    <xf numFmtId="0" fontId="8" fillId="6" borderId="0" xfId="0" applyNumberFormat="1" applyFont="1" applyFill="1" applyAlignment="1"/>
    <xf numFmtId="0" fontId="11" fillId="6" borderId="1" xfId="0" applyNumberFormat="1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/>
    <xf numFmtId="0" fontId="13" fillId="0" borderId="1" xfId="0" applyFont="1" applyBorder="1" applyAlignment="1">
      <alignment vertical="center" wrapText="1"/>
    </xf>
    <xf numFmtId="16" fontId="13" fillId="0" borderId="1" xfId="0" applyNumberFormat="1" applyFont="1" applyBorder="1" applyAlignment="1">
      <alignment textRotation="90"/>
    </xf>
    <xf numFmtId="16" fontId="11" fillId="0" borderId="1" xfId="0" applyNumberFormat="1" applyFont="1" applyBorder="1" applyAlignment="1">
      <alignment textRotation="90"/>
    </xf>
    <xf numFmtId="0" fontId="11" fillId="2" borderId="1" xfId="0" applyFont="1" applyFill="1" applyBorder="1" applyAlignment="1">
      <alignment textRotation="90"/>
    </xf>
    <xf numFmtId="0" fontId="11" fillId="0" borderId="1" xfId="0" applyFont="1" applyBorder="1" applyAlignment="1">
      <alignment textRotation="90"/>
    </xf>
    <xf numFmtId="16" fontId="11" fillId="2" borderId="1" xfId="0" applyNumberFormat="1" applyFont="1" applyFill="1" applyBorder="1" applyAlignment="1">
      <alignment textRotation="90"/>
    </xf>
    <xf numFmtId="16" fontId="11" fillId="0" borderId="3" xfId="0" applyNumberFormat="1" applyFont="1" applyBorder="1" applyAlignment="1">
      <alignment textRotation="90"/>
    </xf>
    <xf numFmtId="164" fontId="11" fillId="0" borderId="1" xfId="0" applyNumberFormat="1" applyFont="1" applyBorder="1" applyAlignment="1">
      <alignment textRotation="90"/>
    </xf>
    <xf numFmtId="0" fontId="11" fillId="0" borderId="1" xfId="0" applyNumberFormat="1" applyFont="1" applyBorder="1"/>
    <xf numFmtId="0" fontId="11" fillId="0" borderId="0" xfId="0" applyFont="1"/>
    <xf numFmtId="0" fontId="11" fillId="0" borderId="1" xfId="0" applyNumberFormat="1" applyFont="1" applyBorder="1" applyAlignment="1">
      <alignment vertical="center" wrapText="1"/>
    </xf>
    <xf numFmtId="0" fontId="11" fillId="0" borderId="1" xfId="0" applyNumberFormat="1" applyFont="1" applyBorder="1" applyAlignment="1"/>
    <xf numFmtId="16" fontId="11" fillId="0" borderId="1" xfId="0" applyNumberFormat="1" applyFont="1" applyBorder="1" applyAlignment="1"/>
    <xf numFmtId="0" fontId="11" fillId="0" borderId="1" xfId="0" applyFont="1" applyBorder="1" applyAlignment="1"/>
    <xf numFmtId="0" fontId="11" fillId="0" borderId="3" xfId="0" applyNumberFormat="1" applyFont="1" applyBorder="1" applyAlignment="1"/>
    <xf numFmtId="0" fontId="11" fillId="0" borderId="1" xfId="0" applyNumberFormat="1" applyFont="1" applyFill="1" applyBorder="1" applyAlignment="1"/>
    <xf numFmtId="0" fontId="11" fillId="6" borderId="1" xfId="0" applyNumberFormat="1" applyFont="1" applyFill="1" applyBorder="1" applyAlignment="1"/>
    <xf numFmtId="0" fontId="11" fillId="6" borderId="3" xfId="0" applyNumberFormat="1" applyFont="1" applyFill="1" applyBorder="1" applyAlignment="1"/>
    <xf numFmtId="0" fontId="11" fillId="0" borderId="3" xfId="0" applyFont="1" applyBorder="1"/>
    <xf numFmtId="9" fontId="11" fillId="0" borderId="1" xfId="0" applyNumberFormat="1" applyFont="1" applyBorder="1"/>
    <xf numFmtId="9" fontId="11" fillId="0" borderId="1" xfId="0" applyNumberFormat="1" applyFont="1" applyBorder="1" applyAlignment="1"/>
    <xf numFmtId="9" fontId="11" fillId="6" borderId="1" xfId="0" applyNumberFormat="1" applyFont="1" applyFill="1" applyBorder="1" applyAlignment="1"/>
    <xf numFmtId="0" fontId="11" fillId="0" borderId="5" xfId="0" applyFont="1" applyBorder="1" applyAlignment="1">
      <alignment vertical="center" textRotation="90" wrapText="1"/>
    </xf>
    <xf numFmtId="0" fontId="13" fillId="0" borderId="5" xfId="0" applyFont="1" applyBorder="1" applyAlignment="1">
      <alignment vertical="center" textRotation="90" wrapText="1"/>
    </xf>
    <xf numFmtId="0" fontId="11" fillId="0" borderId="5" xfId="0" applyFont="1" applyBorder="1" applyAlignment="1">
      <alignment textRotation="90"/>
    </xf>
    <xf numFmtId="16" fontId="11" fillId="0" borderId="5" xfId="0" applyNumberFormat="1" applyFont="1" applyBorder="1" applyAlignment="1">
      <alignment textRotation="90" wrapText="1"/>
    </xf>
    <xf numFmtId="0" fontId="11" fillId="2" borderId="5" xfId="0" applyFont="1" applyFill="1" applyBorder="1" applyAlignment="1">
      <alignment textRotation="90"/>
    </xf>
    <xf numFmtId="16" fontId="11" fillId="0" borderId="5" xfId="0" applyNumberFormat="1" applyFont="1" applyBorder="1" applyAlignment="1">
      <alignment textRotation="90"/>
    </xf>
    <xf numFmtId="16" fontId="11" fillId="0" borderId="6" xfId="0" applyNumberFormat="1" applyFont="1" applyBorder="1" applyAlignment="1">
      <alignment textRotation="90"/>
    </xf>
    <xf numFmtId="16" fontId="11" fillId="2" borderId="5" xfId="0" applyNumberFormat="1" applyFont="1" applyFill="1" applyBorder="1" applyAlignment="1">
      <alignment textRotation="90"/>
    </xf>
    <xf numFmtId="0" fontId="11" fillId="3" borderId="5" xfId="0" applyFont="1" applyFill="1" applyBorder="1" applyAlignment="1">
      <alignment textRotation="90"/>
    </xf>
    <xf numFmtId="164" fontId="11" fillId="0" borderId="5" xfId="0" applyNumberFormat="1" applyFont="1" applyBorder="1" applyAlignment="1">
      <alignment textRotation="90"/>
    </xf>
    <xf numFmtId="164" fontId="11" fillId="3" borderId="1" xfId="0" applyNumberFormat="1" applyFont="1" applyFill="1" applyBorder="1" applyAlignment="1">
      <alignment textRotation="90"/>
    </xf>
    <xf numFmtId="0" fontId="11" fillId="0" borderId="4" xfId="0" applyFont="1" applyBorder="1" applyAlignment="1">
      <alignment vertical="center" wrapText="1"/>
    </xf>
    <xf numFmtId="0" fontId="11" fillId="0" borderId="4" xfId="0" applyFont="1" applyBorder="1" applyAlignment="1"/>
    <xf numFmtId="0" fontId="11" fillId="0" borderId="4" xfId="0" applyFont="1" applyBorder="1" applyAlignment="1">
      <alignment wrapText="1"/>
    </xf>
    <xf numFmtId="16" fontId="11" fillId="0" borderId="4" xfId="0" applyNumberFormat="1" applyFont="1" applyBorder="1" applyAlignment="1"/>
    <xf numFmtId="16" fontId="11" fillId="0" borderId="7" xfId="0" applyNumberFormat="1" applyFont="1" applyBorder="1" applyAlignment="1"/>
    <xf numFmtId="0" fontId="11" fillId="0" borderId="4" xfId="0" applyNumberFormat="1" applyFont="1" applyBorder="1" applyAlignment="1"/>
    <xf numFmtId="0" fontId="11" fillId="0" borderId="1" xfId="0" applyFont="1" applyBorder="1" applyAlignment="1">
      <alignment wrapText="1"/>
    </xf>
    <xf numFmtId="16" fontId="11" fillId="0" borderId="3" xfId="0" applyNumberFormat="1" applyFont="1" applyBorder="1" applyAlignment="1"/>
    <xf numFmtId="0" fontId="12" fillId="0" borderId="1" xfId="0" applyFont="1" applyBorder="1"/>
    <xf numFmtId="0" fontId="11" fillId="0" borderId="2" xfId="0" applyFont="1" applyFill="1" applyBorder="1"/>
    <xf numFmtId="0" fontId="11" fillId="0" borderId="1" xfId="0" applyFont="1" applyFill="1" applyBorder="1"/>
    <xf numFmtId="16" fontId="0" fillId="7" borderId="1" xfId="0" applyNumberFormat="1" applyFill="1" applyBorder="1" applyAlignment="1">
      <alignment textRotation="90"/>
    </xf>
    <xf numFmtId="0" fontId="0" fillId="7" borderId="1" xfId="0" applyNumberFormat="1" applyFill="1" applyBorder="1" applyAlignment="1"/>
    <xf numFmtId="0" fontId="9" fillId="7" borderId="1" xfId="0" applyFont="1" applyFill="1" applyBorder="1" applyAlignment="1">
      <alignment textRotation="90"/>
    </xf>
    <xf numFmtId="0" fontId="0" fillId="7" borderId="1" xfId="0" applyFill="1" applyBorder="1"/>
    <xf numFmtId="0" fontId="0" fillId="7" borderId="1" xfId="0" applyNumberFormat="1" applyFill="1" applyBorder="1"/>
    <xf numFmtId="0" fontId="9" fillId="7" borderId="4" xfId="0" applyFont="1" applyFill="1" applyBorder="1"/>
    <xf numFmtId="0" fontId="9" fillId="5" borderId="4" xfId="0" applyFont="1" applyFill="1" applyBorder="1"/>
    <xf numFmtId="0" fontId="0" fillId="7" borderId="4" xfId="0" applyFill="1" applyBorder="1"/>
    <xf numFmtId="9" fontId="0" fillId="7" borderId="1" xfId="0" applyNumberFormat="1" applyFill="1" applyBorder="1" applyAlignment="1">
      <alignment textRotation="90"/>
    </xf>
    <xf numFmtId="9" fontId="0" fillId="7" borderId="1" xfId="0" applyNumberFormat="1" applyFill="1" applyBorder="1" applyAlignment="1"/>
    <xf numFmtId="9" fontId="0" fillId="7" borderId="4" xfId="0" applyNumberFormat="1" applyFill="1" applyBorder="1"/>
    <xf numFmtId="9" fontId="0" fillId="7" borderId="1" xfId="0" applyNumberFormat="1" applyFill="1" applyBorder="1"/>
    <xf numFmtId="1" fontId="0" fillId="7" borderId="1" xfId="0" applyNumberFormat="1" applyFill="1" applyBorder="1" applyAlignment="1">
      <alignment textRotation="90"/>
    </xf>
    <xf numFmtId="1" fontId="0" fillId="7" borderId="1" xfId="0" applyNumberFormat="1" applyFill="1" applyBorder="1" applyAlignment="1"/>
    <xf numFmtId="1" fontId="0" fillId="7" borderId="4" xfId="0" applyNumberFormat="1" applyFill="1" applyBorder="1"/>
    <xf numFmtId="1" fontId="0" fillId="7" borderId="1" xfId="0" applyNumberFormat="1" applyFill="1" applyBorder="1"/>
    <xf numFmtId="2" fontId="0" fillId="7" borderId="4" xfId="0" applyNumberFormat="1" applyFill="1" applyBorder="1"/>
    <xf numFmtId="0" fontId="0" fillId="8" borderId="1" xfId="0" applyNumberFormat="1" applyFill="1" applyBorder="1"/>
    <xf numFmtId="9" fontId="11" fillId="2" borderId="1" xfId="0" applyNumberFormat="1" applyFont="1" applyFill="1" applyBorder="1" applyAlignment="1">
      <alignment textRotation="90"/>
    </xf>
    <xf numFmtId="9" fontId="11" fillId="2" borderId="1" xfId="0" applyNumberFormat="1" applyFont="1" applyFill="1" applyBorder="1"/>
    <xf numFmtId="9" fontId="11" fillId="2" borderId="1" xfId="0" applyNumberFormat="1" applyFont="1" applyFill="1" applyBorder="1" applyAlignment="1"/>
    <xf numFmtId="165" fontId="11" fillId="2" borderId="5" xfId="0" applyNumberFormat="1" applyFont="1" applyFill="1" applyBorder="1" applyAlignment="1">
      <alignment textRotation="90"/>
    </xf>
    <xf numFmtId="0" fontId="11" fillId="2" borderId="1" xfId="0" applyFont="1" applyFill="1" applyBorder="1"/>
    <xf numFmtId="0" fontId="11" fillId="2" borderId="4" xfId="0" applyFont="1" applyFill="1" applyBorder="1" applyAlignment="1"/>
    <xf numFmtId="0" fontId="11" fillId="2" borderId="1" xfId="0" applyFont="1" applyFill="1" applyBorder="1" applyAlignment="1"/>
    <xf numFmtId="0" fontId="14" fillId="2" borderId="1" xfId="0" applyFont="1" applyFill="1" applyBorder="1"/>
    <xf numFmtId="0" fontId="14" fillId="2" borderId="4" xfId="0" applyFont="1" applyFill="1" applyBorder="1"/>
    <xf numFmtId="0" fontId="14" fillId="2" borderId="0" xfId="0" applyFont="1" applyFill="1"/>
    <xf numFmtId="0" fontId="11" fillId="2" borderId="0" xfId="0" applyFont="1" applyFill="1"/>
    <xf numFmtId="0" fontId="11" fillId="2" borderId="2" xfId="0" applyFont="1" applyFill="1" applyBorder="1" applyAlignment="1"/>
    <xf numFmtId="164" fontId="11" fillId="2" borderId="1" xfId="0" applyNumberFormat="1" applyFont="1" applyFill="1" applyBorder="1" applyAlignment="1">
      <alignment textRotation="90"/>
    </xf>
    <xf numFmtId="0" fontId="11" fillId="3" borderId="1" xfId="0" applyFont="1" applyFill="1" applyBorder="1"/>
    <xf numFmtId="0" fontId="11" fillId="3" borderId="4" xfId="0" applyNumberFormat="1" applyFont="1" applyFill="1" applyBorder="1" applyAlignment="1"/>
    <xf numFmtId="0" fontId="11" fillId="3" borderId="1" xfId="0" applyNumberFormat="1" applyFont="1" applyFill="1" applyBorder="1" applyAlignment="1"/>
    <xf numFmtId="0" fontId="11" fillId="3" borderId="1" xfId="0" applyNumberFormat="1" applyFont="1" applyFill="1" applyBorder="1"/>
    <xf numFmtId="0" fontId="11" fillId="3" borderId="0" xfId="0" applyFont="1" applyFill="1"/>
    <xf numFmtId="0" fontId="11" fillId="3" borderId="4" xfId="0" applyFont="1" applyFill="1" applyBorder="1" applyAlignment="1"/>
    <xf numFmtId="0" fontId="11" fillId="3" borderId="1" xfId="0" applyFont="1" applyFill="1" applyBorder="1" applyAlignment="1"/>
    <xf numFmtId="164" fontId="0" fillId="3" borderId="1" xfId="0" applyNumberFormat="1" applyFill="1" applyBorder="1" applyAlignment="1">
      <alignment textRotation="90"/>
    </xf>
    <xf numFmtId="0" fontId="0" fillId="3" borderId="1" xfId="0" applyFill="1" applyBorder="1"/>
    <xf numFmtId="0" fontId="8" fillId="3" borderId="1" xfId="0" applyFont="1" applyFill="1" applyBorder="1" applyAlignment="1"/>
    <xf numFmtId="16" fontId="0" fillId="3" borderId="1" xfId="0" applyNumberFormat="1" applyFill="1" applyBorder="1"/>
    <xf numFmtId="0" fontId="15" fillId="0" borderId="1" xfId="0" applyFont="1" applyBorder="1" applyAlignment="1">
      <alignment textRotation="90"/>
    </xf>
    <xf numFmtId="0" fontId="15" fillId="0" borderId="1" xfId="0" applyFont="1" applyBorder="1"/>
    <xf numFmtId="0" fontId="15" fillId="0" borderId="1" xfId="0" applyFont="1" applyBorder="1" applyAlignment="1"/>
    <xf numFmtId="16" fontId="15" fillId="0" borderId="1" xfId="0" applyNumberFormat="1" applyFont="1" applyBorder="1"/>
    <xf numFmtId="0" fontId="15" fillId="0" borderId="1" xfId="0" applyNumberFormat="1" applyFont="1" applyBorder="1" applyAlignment="1"/>
    <xf numFmtId="0" fontId="15" fillId="6" borderId="1" xfId="0" applyNumberFormat="1" applyFont="1" applyFill="1" applyBorder="1" applyAlignment="1"/>
    <xf numFmtId="16" fontId="11" fillId="2" borderId="1" xfId="0" applyNumberFormat="1" applyFont="1" applyFill="1" applyBorder="1" applyAlignment="1"/>
    <xf numFmtId="0" fontId="11" fillId="2" borderId="1" xfId="0" applyNumberFormat="1" applyFont="1" applyFill="1" applyBorder="1" applyAlignment="1"/>
    <xf numFmtId="0" fontId="11" fillId="4" borderId="1" xfId="0" applyFont="1" applyFill="1" applyBorder="1" applyAlignment="1">
      <alignment textRotation="90"/>
    </xf>
    <xf numFmtId="0" fontId="11" fillId="4" borderId="1" xfId="0" applyNumberFormat="1" applyFont="1" applyFill="1" applyBorder="1" applyAlignment="1"/>
    <xf numFmtId="0" fontId="11" fillId="4" borderId="1" xfId="0" applyFont="1" applyFill="1" applyBorder="1"/>
    <xf numFmtId="0" fontId="11" fillId="4" borderId="0" xfId="0" applyFont="1" applyFill="1"/>
    <xf numFmtId="0" fontId="0" fillId="0" borderId="1" xfId="0" applyNumberFormat="1" applyFill="1" applyBorder="1"/>
    <xf numFmtId="0" fontId="0" fillId="2" borderId="1" xfId="0" applyNumberFormat="1" applyFill="1" applyBorder="1" applyAlignment="1"/>
    <xf numFmtId="0" fontId="0" fillId="2" borderId="1" xfId="0" applyFill="1" applyBorder="1"/>
    <xf numFmtId="0" fontId="0" fillId="2" borderId="1" xfId="0" applyNumberFormat="1" applyFill="1" applyBorder="1"/>
    <xf numFmtId="0" fontId="0" fillId="9" borderId="1" xfId="0" applyFont="1" applyFill="1" applyBorder="1" applyAlignment="1">
      <alignment vertical="center" wrapText="1"/>
    </xf>
    <xf numFmtId="0" fontId="7" fillId="9" borderId="1" xfId="0" applyFont="1" applyFill="1" applyBorder="1" applyAlignment="1">
      <alignment vertical="center" wrapText="1"/>
    </xf>
    <xf numFmtId="0" fontId="0" fillId="9" borderId="1" xfId="0" applyNumberFormat="1" applyFill="1" applyBorder="1" applyAlignment="1"/>
    <xf numFmtId="0" fontId="6" fillId="9" borderId="1" xfId="0" applyNumberFormat="1" applyFont="1" applyFill="1" applyBorder="1" applyAlignment="1">
      <alignment wrapText="1"/>
    </xf>
    <xf numFmtId="0" fontId="0" fillId="9" borderId="1" xfId="0" applyFill="1" applyBorder="1"/>
    <xf numFmtId="0" fontId="0" fillId="9" borderId="1" xfId="0" applyFill="1" applyBorder="1" applyAlignment="1"/>
    <xf numFmtId="2" fontId="0" fillId="9" borderId="4" xfId="0" applyNumberFormat="1" applyFill="1" applyBorder="1"/>
    <xf numFmtId="9" fontId="0" fillId="9" borderId="4" xfId="0" applyNumberFormat="1" applyFill="1" applyBorder="1"/>
    <xf numFmtId="0" fontId="0" fillId="9" borderId="4" xfId="0" applyFill="1" applyBorder="1"/>
    <xf numFmtId="0" fontId="9" fillId="9" borderId="4" xfId="0" applyFont="1" applyFill="1" applyBorder="1" applyAlignment="1"/>
    <xf numFmtId="0" fontId="0" fillId="9" borderId="0" xfId="0" applyFill="1"/>
    <xf numFmtId="16" fontId="0" fillId="5" borderId="1" xfId="0" applyNumberFormat="1" applyFill="1" applyBorder="1" applyAlignment="1">
      <alignment textRotation="90"/>
    </xf>
    <xf numFmtId="0" fontId="0" fillId="5" borderId="1" xfId="0" applyNumberFormat="1" applyFill="1" applyBorder="1" applyAlignment="1"/>
    <xf numFmtId="0" fontId="0" fillId="5" borderId="4" xfId="0" applyFill="1" applyBorder="1"/>
    <xf numFmtId="164" fontId="0" fillId="10" borderId="1" xfId="0" applyNumberFormat="1" applyFill="1" applyBorder="1" applyAlignment="1">
      <alignment textRotation="90"/>
    </xf>
    <xf numFmtId="0" fontId="0" fillId="10" borderId="1" xfId="0" applyFill="1" applyBorder="1" applyAlignment="1">
      <alignment textRotation="90"/>
    </xf>
    <xf numFmtId="16" fontId="0" fillId="10" borderId="1" xfId="0" applyNumberFormat="1" applyFill="1" applyBorder="1" applyAlignment="1">
      <alignment textRotation="90"/>
    </xf>
    <xf numFmtId="0" fontId="0" fillId="10" borderId="1" xfId="0" applyNumberFormat="1" applyFill="1" applyBorder="1" applyAlignment="1"/>
    <xf numFmtId="0" fontId="0" fillId="10" borderId="1" xfId="0" applyFill="1" applyBorder="1"/>
    <xf numFmtId="0" fontId="0" fillId="10" borderId="1" xfId="0" applyNumberFormat="1" applyFill="1" applyBorder="1"/>
    <xf numFmtId="0" fontId="7" fillId="0" borderId="1" xfId="0" applyFont="1" applyBorder="1" applyAlignment="1">
      <alignment textRotation="90"/>
    </xf>
    <xf numFmtId="0" fontId="7" fillId="0" borderId="1" xfId="0" applyFont="1" applyBorder="1"/>
    <xf numFmtId="0" fontId="7" fillId="9" borderId="1" xfId="0" applyFont="1" applyFill="1" applyBorder="1"/>
    <xf numFmtId="0" fontId="0" fillId="9" borderId="4" xfId="0" applyNumberFormat="1" applyFill="1" applyBorder="1" applyAlignment="1"/>
    <xf numFmtId="0" fontId="0" fillId="2" borderId="4" xfId="0" applyNumberFormat="1" applyFill="1" applyBorder="1" applyAlignment="1"/>
    <xf numFmtId="0" fontId="0" fillId="2" borderId="4" xfId="0" applyNumberFormat="1" applyFill="1" applyBorder="1"/>
    <xf numFmtId="0" fontId="0" fillId="11" borderId="1" xfId="0" applyFill="1" applyBorder="1" applyAlignment="1">
      <alignment textRotation="90"/>
    </xf>
    <xf numFmtId="16" fontId="0" fillId="11" borderId="1" xfId="0" applyNumberFormat="1" applyFill="1" applyBorder="1" applyAlignment="1">
      <alignment textRotation="90"/>
    </xf>
    <xf numFmtId="0" fontId="7" fillId="11" borderId="1" xfId="0" applyFont="1" applyFill="1" applyBorder="1" applyAlignment="1">
      <alignment textRotation="90"/>
    </xf>
    <xf numFmtId="0" fontId="0" fillId="11" borderId="1" xfId="0" applyFill="1" applyBorder="1"/>
    <xf numFmtId="0" fontId="0" fillId="11" borderId="1" xfId="0" applyNumberFormat="1" applyFill="1" applyBorder="1" applyAlignment="1"/>
    <xf numFmtId="0" fontId="0" fillId="11" borderId="1" xfId="0" applyFill="1" applyBorder="1" applyAlignment="1"/>
    <xf numFmtId="0" fontId="7" fillId="11" borderId="1" xfId="0" applyFont="1" applyFill="1" applyBorder="1"/>
    <xf numFmtId="0" fontId="0" fillId="11" borderId="4" xfId="0" applyNumberFormat="1" applyFill="1" applyBorder="1" applyAlignment="1"/>
    <xf numFmtId="0" fontId="0" fillId="11" borderId="1" xfId="0" applyNumberFormat="1" applyFill="1" applyBorder="1"/>
    <xf numFmtId="0" fontId="0" fillId="11" borderId="4" xfId="0" applyNumberFormat="1" applyFill="1" applyBorder="1"/>
  </cellXfs>
  <cellStyles count="43">
    <cellStyle name="Followed Hyperlink" xfId="1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Hyperlink" xfId="2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6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1</xdr:col>
      <xdr:colOff>127000</xdr:colOff>
      <xdr:row>4</xdr:row>
      <xdr:rowOff>38100</xdr:rowOff>
    </xdr:to>
    <xdr:pic>
      <xdr:nvPicPr>
        <xdr:cNvPr id="1025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93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127000</xdr:colOff>
      <xdr:row>43</xdr:row>
      <xdr:rowOff>38100</xdr:rowOff>
    </xdr:to>
    <xdr:pic>
      <xdr:nvPicPr>
        <xdr:cNvPr id="1026" name="Picture 2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788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127000</xdr:colOff>
      <xdr:row>4</xdr:row>
      <xdr:rowOff>38100</xdr:rowOff>
    </xdr:to>
    <xdr:pic>
      <xdr:nvPicPr>
        <xdr:cNvPr id="2049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8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1</xdr:col>
      <xdr:colOff>127000</xdr:colOff>
      <xdr:row>4</xdr:row>
      <xdr:rowOff>38100</xdr:rowOff>
    </xdr:to>
    <xdr:pic>
      <xdr:nvPicPr>
        <xdr:cNvPr id="3073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24384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49"/>
  <sheetViews>
    <sheetView tabSelected="1" zoomScale="150" zoomScaleNormal="150" zoomScalePageLayoutView="150" workbookViewId="0">
      <selection activeCell="CH8" sqref="CH8"/>
    </sheetView>
  </sheetViews>
  <sheetFormatPr baseColWidth="10" defaultRowHeight="15" x14ac:dyDescent="0"/>
  <cols>
    <col min="1" max="1" width="10.33203125" style="3" customWidth="1"/>
    <col min="2" max="2" width="17.6640625" style="3" customWidth="1"/>
    <col min="3" max="16" width="2.33203125" style="3" hidden="1" customWidth="1"/>
    <col min="17" max="17" width="3.83203125" style="3" hidden="1" customWidth="1"/>
    <col min="18" max="18" width="5.33203125" style="3" hidden="1" customWidth="1"/>
    <col min="19" max="19" width="3.83203125" style="129" hidden="1" customWidth="1"/>
    <col min="20" max="20" width="3.83203125" style="3" hidden="1" customWidth="1"/>
    <col min="21" max="21" width="5.33203125" style="3" hidden="1" customWidth="1"/>
    <col min="22" max="22" width="5" style="129" hidden="1" customWidth="1"/>
    <col min="23" max="27" width="2.33203125" style="3" hidden="1" customWidth="1"/>
    <col min="28" max="28" width="2.33203125" style="3" customWidth="1"/>
    <col min="29" max="29" width="2.33203125" style="3" hidden="1" customWidth="1"/>
    <col min="30" max="31" width="3" style="3" hidden="1" customWidth="1"/>
    <col min="32" max="32" width="3.5" style="3" hidden="1" customWidth="1"/>
    <col min="33" max="34" width="2.6640625" style="3" hidden="1" customWidth="1"/>
    <col min="35" max="35" width="2.83203125" style="3" hidden="1" customWidth="1"/>
    <col min="36" max="36" width="3.6640625" style="3" hidden="1" customWidth="1"/>
    <col min="37" max="37" width="2.83203125" style="76" hidden="1" customWidth="1"/>
    <col min="38" max="38" width="4.5" style="76" hidden="1" customWidth="1"/>
    <col min="39" max="39" width="4.1640625" style="76" hidden="1" customWidth="1"/>
    <col min="40" max="40" width="3.83203125" style="76" hidden="1" customWidth="1"/>
    <col min="41" max="42" width="3.5" style="76" hidden="1" customWidth="1"/>
    <col min="43" max="43" width="3.33203125" style="76" hidden="1" customWidth="1"/>
    <col min="44" max="44" width="3.6640625" style="76" hidden="1" customWidth="1"/>
    <col min="45" max="45" width="7.83203125" style="88" hidden="1" customWidth="1"/>
    <col min="46" max="46" width="5.83203125" style="84" hidden="1" customWidth="1"/>
    <col min="47" max="48" width="3.6640625" style="76" hidden="1" customWidth="1"/>
    <col min="49" max="49" width="5.6640625" style="76" hidden="1" customWidth="1"/>
    <col min="50" max="50" width="4" style="76" hidden="1" customWidth="1"/>
    <col min="51" max="51" width="10.83203125" style="3" hidden="1" customWidth="1"/>
    <col min="52" max="52" width="3.83203125" style="3" hidden="1" customWidth="1"/>
    <col min="53" max="53" width="5.33203125" style="3" hidden="1" customWidth="1"/>
    <col min="54" max="54" width="3" style="129" hidden="1" customWidth="1"/>
    <col min="55" max="55" width="3.83203125" style="3" hidden="1" customWidth="1"/>
    <col min="56" max="58" width="5.33203125" style="3" hidden="1" customWidth="1"/>
    <col min="59" max="60" width="3.5" style="129" hidden="1" customWidth="1"/>
    <col min="61" max="61" width="4.6640625" style="129" hidden="1" customWidth="1"/>
    <col min="62" max="63" width="2.83203125" style="76" hidden="1" customWidth="1"/>
    <col min="64" max="64" width="2.83203125" style="20" hidden="1" customWidth="1"/>
    <col min="65" max="65" width="2.33203125" style="149" hidden="1" customWidth="1"/>
    <col min="66" max="66" width="3" style="149" hidden="1" customWidth="1"/>
    <col min="67" max="67" width="3.5" style="149" hidden="1" customWidth="1"/>
    <col min="68" max="69" width="2.6640625" style="149" hidden="1" customWidth="1"/>
    <col min="70" max="70" width="2.83203125" style="149" hidden="1" customWidth="1"/>
    <col min="71" max="71" width="3.6640625" style="149" hidden="1" customWidth="1"/>
    <col min="72" max="72" width="3" style="149" hidden="1" customWidth="1"/>
    <col min="73" max="73" width="4.6640625" style="152" hidden="1" customWidth="1"/>
    <col min="74" max="75" width="5.33203125" style="160" hidden="1" customWidth="1"/>
    <col min="76" max="76" width="4.5" style="162" hidden="1" customWidth="1"/>
    <col min="77" max="77" width="4.6640625" style="160" hidden="1" customWidth="1"/>
    <col min="78" max="78" width="0" style="157" hidden="1" customWidth="1"/>
    <col min="79" max="79" width="4" style="163" customWidth="1"/>
    <col min="80" max="83" width="10.83203125" style="3"/>
  </cols>
  <sheetData>
    <row r="1" spans="1:83" ht="37" customHeight="1">
      <c r="A1" s="1"/>
      <c r="B1" s="2" t="s">
        <v>237</v>
      </c>
      <c r="C1" s="6">
        <v>41730</v>
      </c>
      <c r="D1" s="7">
        <v>41732</v>
      </c>
      <c r="E1" s="6">
        <v>41737</v>
      </c>
      <c r="F1" s="6" t="s">
        <v>182</v>
      </c>
      <c r="G1" s="6">
        <v>41739</v>
      </c>
      <c r="H1" s="4" t="s">
        <v>171</v>
      </c>
      <c r="I1" s="4" t="s">
        <v>172</v>
      </c>
      <c r="J1" s="4" t="s">
        <v>173</v>
      </c>
      <c r="K1" s="4" t="s">
        <v>174</v>
      </c>
      <c r="L1" s="4" t="s">
        <v>175</v>
      </c>
      <c r="M1" s="4" t="s">
        <v>176</v>
      </c>
      <c r="N1" s="6">
        <v>41762</v>
      </c>
      <c r="O1" s="6">
        <v>41764</v>
      </c>
      <c r="P1" s="6">
        <v>41766</v>
      </c>
      <c r="Q1" s="6" t="s">
        <v>349</v>
      </c>
      <c r="R1" s="6" t="s">
        <v>365</v>
      </c>
      <c r="S1" s="18"/>
      <c r="T1" s="6" t="s">
        <v>348</v>
      </c>
      <c r="U1" s="6" t="s">
        <v>352</v>
      </c>
      <c r="V1" s="18"/>
      <c r="W1" s="14">
        <v>41772</v>
      </c>
      <c r="X1" s="14">
        <v>41774</v>
      </c>
      <c r="Y1" s="14">
        <v>41690</v>
      </c>
      <c r="Z1" s="14">
        <v>41781</v>
      </c>
      <c r="AA1" s="14">
        <v>41786</v>
      </c>
      <c r="AB1" s="14">
        <v>41788</v>
      </c>
      <c r="AC1" s="14">
        <v>41794</v>
      </c>
      <c r="AD1" s="22" t="s">
        <v>277</v>
      </c>
      <c r="AE1" s="22" t="s">
        <v>276</v>
      </c>
      <c r="AF1" s="17" t="s">
        <v>178</v>
      </c>
      <c r="AG1" s="17" t="s">
        <v>212</v>
      </c>
      <c r="AH1" s="17" t="s">
        <v>179</v>
      </c>
      <c r="AI1" s="18" t="s">
        <v>182</v>
      </c>
      <c r="AJ1" s="22" t="s">
        <v>219</v>
      </c>
      <c r="AK1" s="73" t="s">
        <v>104</v>
      </c>
      <c r="AL1" s="73">
        <v>41739</v>
      </c>
      <c r="AM1" s="73">
        <v>41746</v>
      </c>
      <c r="AN1" s="73">
        <v>41753</v>
      </c>
      <c r="AO1" s="73">
        <v>41760</v>
      </c>
      <c r="AP1" s="73">
        <v>41774</v>
      </c>
      <c r="AQ1" s="73">
        <v>41781</v>
      </c>
      <c r="AR1" s="73">
        <v>41788</v>
      </c>
      <c r="AS1" s="85" t="s">
        <v>345</v>
      </c>
      <c r="AT1" s="81" t="s">
        <v>346</v>
      </c>
      <c r="AU1" s="73" t="s">
        <v>347</v>
      </c>
      <c r="AV1" s="73"/>
      <c r="AW1" s="73" t="s">
        <v>360</v>
      </c>
      <c r="AX1" s="73">
        <v>41796</v>
      </c>
      <c r="AZ1" s="6" t="s">
        <v>349</v>
      </c>
      <c r="BA1" s="6"/>
      <c r="BB1" s="18" t="s">
        <v>351</v>
      </c>
      <c r="BC1" s="6" t="s">
        <v>348</v>
      </c>
      <c r="BD1" s="6"/>
      <c r="BE1" s="6"/>
      <c r="BF1" s="6" t="s">
        <v>358</v>
      </c>
      <c r="BG1" s="18" t="s">
        <v>352</v>
      </c>
      <c r="BH1" s="18"/>
      <c r="BI1" s="18" t="s">
        <v>359</v>
      </c>
      <c r="BJ1" s="73" t="s">
        <v>347</v>
      </c>
      <c r="BK1" s="73"/>
      <c r="BL1" s="142"/>
      <c r="BM1" s="145" t="s">
        <v>277</v>
      </c>
      <c r="BN1" s="145" t="s">
        <v>276</v>
      </c>
      <c r="BO1" s="146" t="s">
        <v>178</v>
      </c>
      <c r="BP1" s="146" t="s">
        <v>212</v>
      </c>
      <c r="BQ1" s="146" t="s">
        <v>179</v>
      </c>
      <c r="BR1" s="147" t="s">
        <v>182</v>
      </c>
      <c r="BS1" s="145" t="s">
        <v>219</v>
      </c>
      <c r="BT1" s="146" t="s">
        <v>356</v>
      </c>
      <c r="BU1" s="151" t="s">
        <v>357</v>
      </c>
      <c r="BV1" s="157" t="s">
        <v>362</v>
      </c>
      <c r="BW1" s="158" t="s">
        <v>358</v>
      </c>
      <c r="BX1" s="157" t="s">
        <v>361</v>
      </c>
      <c r="BY1" s="158" t="s">
        <v>359</v>
      </c>
      <c r="BZ1" s="157" t="s">
        <v>363</v>
      </c>
      <c r="CA1" s="159" t="s">
        <v>364</v>
      </c>
    </row>
    <row r="2" spans="1:83" ht="13" customHeight="1">
      <c r="A2" s="1"/>
      <c r="B2" s="10" t="s">
        <v>177</v>
      </c>
      <c r="C2" s="6"/>
      <c r="D2" s="7"/>
      <c r="E2" s="11"/>
      <c r="F2" s="6"/>
      <c r="G2" s="6"/>
      <c r="H2" s="4"/>
      <c r="I2" s="4"/>
      <c r="J2" s="4"/>
      <c r="K2" s="4"/>
      <c r="L2" s="4"/>
      <c r="M2" s="4"/>
      <c r="N2" s="6"/>
      <c r="O2" s="6"/>
      <c r="P2" s="6"/>
      <c r="Q2" s="11">
        <v>12</v>
      </c>
      <c r="R2" s="11"/>
      <c r="S2" s="128"/>
      <c r="T2" s="11">
        <v>12</v>
      </c>
      <c r="U2" s="11"/>
      <c r="V2" s="128"/>
      <c r="W2" s="14"/>
      <c r="X2" s="14"/>
      <c r="Y2" s="14"/>
      <c r="Z2" s="14"/>
      <c r="AA2" s="14"/>
      <c r="AB2" s="14"/>
      <c r="AC2" s="14"/>
      <c r="AD2" s="14"/>
      <c r="AE2" s="14"/>
      <c r="AF2" s="17"/>
      <c r="AG2" s="17"/>
      <c r="AH2" s="17"/>
      <c r="AI2" s="18"/>
      <c r="AJ2" s="22"/>
      <c r="AK2" s="73"/>
      <c r="AL2" s="74"/>
      <c r="AM2" s="74"/>
      <c r="AN2" s="74">
        <v>2</v>
      </c>
      <c r="AO2" s="74">
        <v>1</v>
      </c>
      <c r="AP2" s="74">
        <v>1</v>
      </c>
      <c r="AQ2" s="74">
        <v>2</v>
      </c>
      <c r="AR2" s="74">
        <v>2</v>
      </c>
      <c r="AS2" s="86"/>
      <c r="AT2" s="82"/>
      <c r="AU2" s="74"/>
      <c r="AV2" s="74"/>
      <c r="AW2" s="74"/>
      <c r="AX2" s="74"/>
      <c r="AZ2" s="11">
        <v>12</v>
      </c>
      <c r="BA2" s="11"/>
      <c r="BB2" s="128"/>
      <c r="BC2" s="11">
        <v>12</v>
      </c>
      <c r="BD2" s="11"/>
      <c r="BE2" s="11"/>
      <c r="BF2" s="11"/>
      <c r="BG2" s="128"/>
      <c r="BH2" s="128"/>
      <c r="BI2" s="128"/>
      <c r="BJ2" s="74"/>
      <c r="BK2" s="74"/>
      <c r="BL2" s="143"/>
      <c r="BM2" s="145"/>
      <c r="BN2" s="145"/>
      <c r="BO2" s="146"/>
      <c r="BP2" s="146"/>
      <c r="BQ2" s="146"/>
      <c r="BR2" s="147"/>
      <c r="BS2" s="145"/>
      <c r="BW2" s="161"/>
      <c r="BY2" s="161"/>
    </row>
    <row r="3" spans="1:83" ht="9" customHeight="1">
      <c r="A3" s="9"/>
      <c r="C3" s="11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W3" s="11"/>
      <c r="X3" s="11"/>
      <c r="Y3" s="11"/>
      <c r="Z3" s="11"/>
      <c r="AA3" s="11"/>
      <c r="AB3" s="11"/>
      <c r="AC3" s="11"/>
      <c r="AD3" s="11"/>
      <c r="AE3" s="11"/>
      <c r="AF3" s="19" t="s">
        <v>268</v>
      </c>
      <c r="AG3" s="19"/>
      <c r="AH3" s="19"/>
      <c r="AI3" s="19"/>
      <c r="AJ3" s="19"/>
      <c r="AK3" s="73" t="s">
        <v>270</v>
      </c>
      <c r="AL3" s="73" t="s">
        <v>271</v>
      </c>
      <c r="AM3" s="73" t="s">
        <v>272</v>
      </c>
      <c r="AN3" s="73" t="s">
        <v>273</v>
      </c>
      <c r="AO3" s="73" t="s">
        <v>274</v>
      </c>
      <c r="AP3" s="73" t="s">
        <v>269</v>
      </c>
      <c r="AQ3" s="73" t="s">
        <v>274</v>
      </c>
      <c r="AR3" s="73" t="s">
        <v>275</v>
      </c>
      <c r="AS3" s="85"/>
      <c r="AT3" s="81"/>
      <c r="AU3" s="73"/>
      <c r="AV3" s="73"/>
      <c r="AW3" s="73"/>
      <c r="AX3" s="75" t="s">
        <v>344</v>
      </c>
      <c r="BJ3" s="73"/>
      <c r="BK3" s="73"/>
      <c r="BL3" s="142"/>
      <c r="BM3" s="148"/>
      <c r="BN3" s="148"/>
      <c r="BO3" s="148" t="s">
        <v>268</v>
      </c>
      <c r="BP3" s="148"/>
      <c r="BQ3" s="148"/>
      <c r="BR3" s="148"/>
      <c r="BS3" s="148"/>
    </row>
    <row r="4" spans="1:83" s="141" customFormat="1" ht="17" customHeight="1">
      <c r="A4" s="131"/>
      <c r="B4" s="132" t="s">
        <v>105</v>
      </c>
      <c r="C4" s="133"/>
      <c r="D4" s="134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>
        <v>66</v>
      </c>
      <c r="R4" s="133">
        <f>Q4/66</f>
        <v>1</v>
      </c>
      <c r="S4" s="133" t="s">
        <v>217</v>
      </c>
      <c r="T4" s="133">
        <v>72</v>
      </c>
      <c r="U4" s="133">
        <f>T4/72</f>
        <v>1</v>
      </c>
      <c r="V4" s="133"/>
      <c r="W4" s="133"/>
      <c r="X4" s="133"/>
      <c r="Y4" s="133"/>
      <c r="Z4" s="133"/>
      <c r="AA4" s="133" t="s">
        <v>152</v>
      </c>
      <c r="AB4" s="133"/>
      <c r="AC4" s="133"/>
      <c r="AD4" s="133"/>
      <c r="AE4" s="133"/>
      <c r="AF4" s="133">
        <v>0</v>
      </c>
      <c r="AG4" s="133"/>
      <c r="AH4" s="133">
        <v>4</v>
      </c>
      <c r="AI4" s="135"/>
      <c r="AJ4" s="133">
        <v>14</v>
      </c>
      <c r="AK4" s="133">
        <v>11</v>
      </c>
      <c r="AL4" s="133">
        <v>14</v>
      </c>
      <c r="AM4" s="133">
        <v>14</v>
      </c>
      <c r="AN4" s="133">
        <v>14</v>
      </c>
      <c r="AO4" s="133">
        <v>14</v>
      </c>
      <c r="AP4" s="133">
        <v>14</v>
      </c>
      <c r="AQ4" s="136">
        <v>14</v>
      </c>
      <c r="AR4" s="135">
        <v>14</v>
      </c>
      <c r="AS4" s="137">
        <f>SUM(AK4:AR4)/8</f>
        <v>13.625</v>
      </c>
      <c r="AT4" s="138">
        <f>AS4/13.63</f>
        <v>0.999633162142333</v>
      </c>
      <c r="AU4" s="139" t="s">
        <v>157</v>
      </c>
      <c r="AV4" s="139">
        <v>4</v>
      </c>
      <c r="AW4" s="80">
        <f>AV4*0.2</f>
        <v>0.8</v>
      </c>
      <c r="AX4" s="140">
        <v>14</v>
      </c>
      <c r="AY4" s="135"/>
      <c r="AZ4" s="133">
        <v>66</v>
      </c>
      <c r="BA4" s="133">
        <f>AZ4/66</f>
        <v>1</v>
      </c>
      <c r="BB4" s="133" t="s">
        <v>157</v>
      </c>
      <c r="BC4" s="133">
        <v>72</v>
      </c>
      <c r="BD4" s="133">
        <f>BC4/72</f>
        <v>1</v>
      </c>
      <c r="BE4" s="133">
        <v>4</v>
      </c>
      <c r="BF4" s="133">
        <f>BE4*0.25</f>
        <v>1</v>
      </c>
      <c r="BG4" s="133" t="s">
        <v>157</v>
      </c>
      <c r="BH4" s="154">
        <v>4</v>
      </c>
      <c r="BI4" s="154">
        <f>BH4*0.3</f>
        <v>1.2</v>
      </c>
      <c r="BJ4" s="139" t="s">
        <v>157</v>
      </c>
      <c r="BK4" s="139"/>
      <c r="BL4" s="139"/>
      <c r="BM4" s="133">
        <v>20</v>
      </c>
      <c r="BN4" s="133">
        <v>20</v>
      </c>
      <c r="BO4" s="133">
        <v>4</v>
      </c>
      <c r="BP4" s="133">
        <v>4</v>
      </c>
      <c r="BQ4" s="133">
        <v>4</v>
      </c>
      <c r="BR4" s="135">
        <v>20</v>
      </c>
      <c r="BS4" s="133">
        <v>20</v>
      </c>
      <c r="BT4" s="149"/>
      <c r="BU4" s="153">
        <v>4</v>
      </c>
      <c r="BV4" s="160">
        <f>BU4*0.25</f>
        <v>1</v>
      </c>
      <c r="BW4" s="161">
        <v>1</v>
      </c>
      <c r="BX4" s="162">
        <v>0.8</v>
      </c>
      <c r="BY4" s="164">
        <v>1.2</v>
      </c>
      <c r="BZ4" s="161">
        <f>SUM(BV4:BY4)</f>
        <v>4</v>
      </c>
      <c r="CA4" s="163" t="s">
        <v>157</v>
      </c>
      <c r="CB4" s="135"/>
      <c r="CC4" s="135"/>
      <c r="CD4" s="135"/>
      <c r="CE4" s="135"/>
    </row>
    <row r="5" spans="1:83">
      <c r="A5" s="1" t="s">
        <v>27</v>
      </c>
      <c r="B5" s="1" t="s">
        <v>78</v>
      </c>
      <c r="E5" s="8">
        <v>-1</v>
      </c>
      <c r="F5" s="8">
        <v>0</v>
      </c>
      <c r="G5" s="8"/>
      <c r="H5" s="8">
        <v>-1</v>
      </c>
      <c r="I5" s="8"/>
      <c r="J5" s="8"/>
      <c r="K5" s="8">
        <v>-1</v>
      </c>
      <c r="L5" s="8">
        <v>-1</v>
      </c>
      <c r="M5" s="8"/>
      <c r="N5" s="8">
        <v>-1</v>
      </c>
      <c r="O5" s="8"/>
      <c r="P5" s="8"/>
      <c r="Q5" s="8">
        <v>16</v>
      </c>
      <c r="R5" s="11">
        <f t="shared" ref="R5:R42" si="0">Q5/66</f>
        <v>0.24242424242424243</v>
      </c>
      <c r="S5" s="128" t="s">
        <v>217</v>
      </c>
      <c r="T5" s="8">
        <v>0</v>
      </c>
      <c r="U5" s="11">
        <f t="shared" ref="U5:U42" si="1">T5/72</f>
        <v>0</v>
      </c>
      <c r="V5" s="128" t="s">
        <v>217</v>
      </c>
      <c r="W5" s="8"/>
      <c r="X5" s="8"/>
      <c r="Y5" s="8"/>
      <c r="Z5" s="8"/>
      <c r="AA5" s="8" t="s">
        <v>153</v>
      </c>
      <c r="AB5" s="8">
        <v>-1</v>
      </c>
      <c r="AC5" s="8"/>
      <c r="AD5" s="8"/>
      <c r="AE5" s="8">
        <v>0</v>
      </c>
      <c r="AF5" s="8" t="s">
        <v>157</v>
      </c>
      <c r="AG5" s="8">
        <v>0</v>
      </c>
      <c r="AH5" s="8">
        <v>2</v>
      </c>
      <c r="AI5" s="8">
        <v>0</v>
      </c>
      <c r="AJ5" s="127">
        <v>5</v>
      </c>
      <c r="AK5" s="77">
        <v>7</v>
      </c>
      <c r="AL5" s="77">
        <v>6</v>
      </c>
      <c r="AM5" s="77">
        <v>10</v>
      </c>
      <c r="AN5" s="77">
        <v>0</v>
      </c>
      <c r="AO5" s="77">
        <v>4</v>
      </c>
      <c r="AP5" s="77">
        <v>12</v>
      </c>
      <c r="AQ5" s="76">
        <v>8</v>
      </c>
      <c r="AR5" s="76">
        <v>0</v>
      </c>
      <c r="AS5" s="89">
        <f t="shared" ref="AS5:AS42" si="2">SUM(AK5:AR5)/8</f>
        <v>5.875</v>
      </c>
      <c r="AT5" s="83">
        <f t="shared" ref="AT5:AT42" si="3">AS5/13.63</f>
        <v>0.43103448275862066</v>
      </c>
      <c r="AU5" s="80" t="s">
        <v>217</v>
      </c>
      <c r="AV5" s="80">
        <v>0</v>
      </c>
      <c r="AW5" s="80">
        <f t="shared" ref="AW5:AW42" si="4">AV5*0.2</f>
        <v>0</v>
      </c>
      <c r="AX5" s="79">
        <v>0</v>
      </c>
      <c r="AZ5" s="8">
        <v>16</v>
      </c>
      <c r="BA5" s="11">
        <f t="shared" ref="BA5:BA42" si="5">AZ5/66</f>
        <v>0.24242424242424243</v>
      </c>
      <c r="BB5" s="128" t="s">
        <v>353</v>
      </c>
      <c r="BC5" s="8">
        <v>0</v>
      </c>
      <c r="BD5" s="11">
        <f t="shared" ref="BD5:BD42" si="6">BC5/72</f>
        <v>0</v>
      </c>
      <c r="BE5" s="11">
        <v>0</v>
      </c>
      <c r="BF5" s="133">
        <f t="shared" ref="BF5:BF42" si="7">BE5*0.25</f>
        <v>0</v>
      </c>
      <c r="BG5" s="128" t="s">
        <v>217</v>
      </c>
      <c r="BH5" s="155">
        <v>0</v>
      </c>
      <c r="BI5" s="154">
        <f t="shared" ref="BI5:BI42" si="8">BH5*0.3</f>
        <v>0</v>
      </c>
      <c r="BJ5" s="80" t="s">
        <v>217</v>
      </c>
      <c r="BK5" s="80"/>
      <c r="BL5" s="144"/>
      <c r="BM5" s="150">
        <v>0</v>
      </c>
      <c r="BN5" s="150">
        <v>0</v>
      </c>
      <c r="BO5" s="150" t="s">
        <v>157</v>
      </c>
      <c r="BP5" s="150">
        <v>0</v>
      </c>
      <c r="BQ5" s="150">
        <v>2</v>
      </c>
      <c r="BR5" s="150">
        <v>0</v>
      </c>
      <c r="BS5" s="150" t="s">
        <v>220</v>
      </c>
      <c r="BT5" s="149" t="s">
        <v>220</v>
      </c>
      <c r="BU5" s="152">
        <v>2</v>
      </c>
      <c r="BV5" s="160">
        <f t="shared" ref="BV5:BV42" si="9">BU5*0.25</f>
        <v>0.5</v>
      </c>
      <c r="BW5" s="161">
        <v>0</v>
      </c>
      <c r="BX5" s="162">
        <v>0</v>
      </c>
      <c r="BY5" s="164">
        <f t="shared" ref="BY5:BY42" si="10">BX5*0.3</f>
        <v>0</v>
      </c>
      <c r="BZ5" s="161">
        <f t="shared" ref="BZ5:BZ42" si="11">SUM(BV5:BY5)</f>
        <v>0.5</v>
      </c>
      <c r="CA5" s="163" t="s">
        <v>217</v>
      </c>
      <c r="CB5" s="21">
        <v>41762</v>
      </c>
    </row>
    <row r="6" spans="1:83">
      <c r="A6" s="1" t="s">
        <v>29</v>
      </c>
      <c r="B6" s="1" t="s">
        <v>28</v>
      </c>
      <c r="E6" s="8"/>
      <c r="F6" s="8">
        <v>0</v>
      </c>
      <c r="G6" s="8">
        <v>-1</v>
      </c>
      <c r="H6" s="8">
        <v>-1</v>
      </c>
      <c r="I6" s="8">
        <v>-1</v>
      </c>
      <c r="J6" s="8">
        <v>-1</v>
      </c>
      <c r="K6" s="8">
        <v>-1</v>
      </c>
      <c r="L6" s="8">
        <v>-1</v>
      </c>
      <c r="M6" s="8">
        <v>-1</v>
      </c>
      <c r="N6" s="8">
        <v>-1</v>
      </c>
      <c r="O6" s="8">
        <v>-1</v>
      </c>
      <c r="P6" s="8"/>
      <c r="Q6" s="8">
        <v>0</v>
      </c>
      <c r="R6" s="11">
        <f t="shared" si="0"/>
        <v>0</v>
      </c>
      <c r="S6" s="128" t="s">
        <v>217</v>
      </c>
      <c r="T6" s="8">
        <v>0</v>
      </c>
      <c r="U6" s="11">
        <f t="shared" si="1"/>
        <v>0</v>
      </c>
      <c r="V6" s="128" t="s">
        <v>217</v>
      </c>
      <c r="W6" s="8">
        <v>-1</v>
      </c>
      <c r="X6" s="8">
        <v>-1</v>
      </c>
      <c r="Y6" s="8"/>
      <c r="Z6" s="8"/>
      <c r="AA6" s="8"/>
      <c r="AB6" s="8">
        <v>-1</v>
      </c>
      <c r="AC6" s="8"/>
      <c r="AD6" s="8"/>
      <c r="AE6" s="8">
        <v>0</v>
      </c>
      <c r="AF6" s="8">
        <v>0</v>
      </c>
      <c r="AG6" s="8">
        <v>0</v>
      </c>
      <c r="AH6" s="8">
        <v>0</v>
      </c>
      <c r="AI6" s="8">
        <v>0</v>
      </c>
      <c r="AJ6" s="127">
        <v>19</v>
      </c>
      <c r="AK6" s="77">
        <v>11</v>
      </c>
      <c r="AL6" s="77">
        <v>0</v>
      </c>
      <c r="AM6" s="77">
        <v>0</v>
      </c>
      <c r="AN6" s="77">
        <v>0</v>
      </c>
      <c r="AO6" s="77">
        <v>0</v>
      </c>
      <c r="AP6" s="77">
        <v>0</v>
      </c>
      <c r="AQ6" s="76">
        <v>0</v>
      </c>
      <c r="AR6" s="76">
        <v>0</v>
      </c>
      <c r="AS6" s="89">
        <f t="shared" si="2"/>
        <v>1.375</v>
      </c>
      <c r="AT6" s="83">
        <f t="shared" si="3"/>
        <v>0.10088041085840058</v>
      </c>
      <c r="AU6" s="80" t="s">
        <v>217</v>
      </c>
      <c r="AV6" s="80">
        <v>0</v>
      </c>
      <c r="AW6" s="80">
        <f t="shared" si="4"/>
        <v>0</v>
      </c>
      <c r="AX6" s="79">
        <v>0</v>
      </c>
      <c r="AY6" s="21">
        <v>41737</v>
      </c>
      <c r="AZ6" s="8">
        <v>0</v>
      </c>
      <c r="BA6" s="11">
        <f t="shared" si="5"/>
        <v>0</v>
      </c>
      <c r="BB6" s="128" t="s">
        <v>217</v>
      </c>
      <c r="BC6" s="8">
        <v>0</v>
      </c>
      <c r="BD6" s="11">
        <f t="shared" si="6"/>
        <v>0</v>
      </c>
      <c r="BE6" s="11">
        <v>0</v>
      </c>
      <c r="BF6" s="133">
        <f t="shared" si="7"/>
        <v>0</v>
      </c>
      <c r="BG6" s="128" t="s">
        <v>217</v>
      </c>
      <c r="BH6" s="155">
        <v>0</v>
      </c>
      <c r="BI6" s="154">
        <f t="shared" si="8"/>
        <v>0</v>
      </c>
      <c r="BJ6" s="80" t="s">
        <v>217</v>
      </c>
      <c r="BK6" s="80"/>
      <c r="BL6" s="144"/>
      <c r="BM6" s="150">
        <v>0</v>
      </c>
      <c r="BN6" s="150">
        <v>0</v>
      </c>
      <c r="BO6" s="150">
        <v>0</v>
      </c>
      <c r="BP6" s="150">
        <v>0</v>
      </c>
      <c r="BQ6" s="150">
        <v>0</v>
      </c>
      <c r="BR6" s="150">
        <v>0</v>
      </c>
      <c r="BS6" s="150">
        <v>19</v>
      </c>
      <c r="BT6" s="149" t="s">
        <v>217</v>
      </c>
      <c r="BU6" s="152">
        <v>0</v>
      </c>
      <c r="BV6" s="160">
        <f t="shared" si="9"/>
        <v>0</v>
      </c>
      <c r="BW6" s="161">
        <v>0</v>
      </c>
      <c r="BX6" s="162">
        <v>0</v>
      </c>
      <c r="BY6" s="164">
        <f t="shared" si="10"/>
        <v>0</v>
      </c>
      <c r="BZ6" s="161">
        <f t="shared" si="11"/>
        <v>0</v>
      </c>
      <c r="CA6" s="163" t="s">
        <v>217</v>
      </c>
      <c r="CB6" s="21">
        <v>41737</v>
      </c>
    </row>
    <row r="7" spans="1:83">
      <c r="A7" s="1" t="s">
        <v>23</v>
      </c>
      <c r="B7" s="1" t="s">
        <v>22</v>
      </c>
      <c r="E7" s="8"/>
      <c r="F7" s="8">
        <v>2</v>
      </c>
      <c r="G7" s="8"/>
      <c r="H7" s="8">
        <v>-1</v>
      </c>
      <c r="I7" s="8"/>
      <c r="J7" s="8">
        <v>-1</v>
      </c>
      <c r="K7" s="8"/>
      <c r="L7" s="8"/>
      <c r="M7" s="8"/>
      <c r="N7" s="8">
        <v>-1</v>
      </c>
      <c r="O7" s="8">
        <v>-1</v>
      </c>
      <c r="P7" s="8"/>
      <c r="Q7" s="23">
        <v>32</v>
      </c>
      <c r="R7" s="11">
        <f t="shared" si="0"/>
        <v>0.48484848484848486</v>
      </c>
      <c r="S7" s="128" t="s">
        <v>217</v>
      </c>
      <c r="T7" s="23">
        <v>43</v>
      </c>
      <c r="U7" s="11">
        <f t="shared" si="1"/>
        <v>0.59722222222222221</v>
      </c>
      <c r="V7" s="128" t="s">
        <v>218</v>
      </c>
      <c r="W7" s="23"/>
      <c r="X7" s="23"/>
      <c r="Y7" s="23"/>
      <c r="Z7" s="23"/>
      <c r="AA7" s="23" t="s">
        <v>156</v>
      </c>
      <c r="AB7" s="23"/>
      <c r="AC7" s="23"/>
      <c r="AD7" s="8"/>
      <c r="AE7" s="8">
        <v>0</v>
      </c>
      <c r="AF7" s="8" t="s">
        <v>157</v>
      </c>
      <c r="AG7" s="8">
        <v>0</v>
      </c>
      <c r="AH7" s="8">
        <v>3</v>
      </c>
      <c r="AI7" s="8">
        <v>2</v>
      </c>
      <c r="AJ7" s="127">
        <v>3</v>
      </c>
      <c r="AK7" s="77">
        <v>11</v>
      </c>
      <c r="AL7" s="77">
        <v>14</v>
      </c>
      <c r="AM7" s="77">
        <v>14</v>
      </c>
      <c r="AN7" s="77">
        <v>16</v>
      </c>
      <c r="AO7" s="77">
        <v>15</v>
      </c>
      <c r="AP7" s="77">
        <v>10</v>
      </c>
      <c r="AQ7" s="76">
        <v>16</v>
      </c>
      <c r="AR7" s="76">
        <v>16</v>
      </c>
      <c r="AS7" s="89">
        <f t="shared" si="2"/>
        <v>14</v>
      </c>
      <c r="AT7" s="83">
        <f t="shared" si="3"/>
        <v>1.0271460014673515</v>
      </c>
      <c r="AU7" s="80" t="s">
        <v>157</v>
      </c>
      <c r="AV7" s="80">
        <v>4</v>
      </c>
      <c r="AW7" s="80">
        <f t="shared" si="4"/>
        <v>0.8</v>
      </c>
      <c r="AX7" s="79">
        <v>0</v>
      </c>
      <c r="AZ7" s="23">
        <v>32</v>
      </c>
      <c r="BA7" s="11">
        <f t="shared" si="5"/>
        <v>0.48484848484848486</v>
      </c>
      <c r="BB7" s="128" t="s">
        <v>217</v>
      </c>
      <c r="BC7" s="23">
        <v>43</v>
      </c>
      <c r="BD7" s="11">
        <f t="shared" si="6"/>
        <v>0.59722222222222221</v>
      </c>
      <c r="BE7" s="11">
        <v>0</v>
      </c>
      <c r="BF7" s="133">
        <f t="shared" si="7"/>
        <v>0</v>
      </c>
      <c r="BG7" s="128" t="s">
        <v>218</v>
      </c>
      <c r="BH7" s="155">
        <v>1</v>
      </c>
      <c r="BI7" s="154">
        <f t="shared" si="8"/>
        <v>0.3</v>
      </c>
      <c r="BJ7" s="80" t="s">
        <v>157</v>
      </c>
      <c r="BK7" s="80"/>
      <c r="BL7" s="144"/>
      <c r="BM7" s="150">
        <v>0</v>
      </c>
      <c r="BN7" s="150">
        <v>0</v>
      </c>
      <c r="BO7" s="150" t="s">
        <v>157</v>
      </c>
      <c r="BP7" s="150">
        <v>0</v>
      </c>
      <c r="BQ7" s="150">
        <v>3</v>
      </c>
      <c r="BR7" s="150">
        <v>2</v>
      </c>
      <c r="BS7" s="150">
        <v>3</v>
      </c>
      <c r="BT7" s="149" t="s">
        <v>354</v>
      </c>
      <c r="BU7" s="152">
        <v>2</v>
      </c>
      <c r="BV7" s="160">
        <f t="shared" si="9"/>
        <v>0.5</v>
      </c>
      <c r="BW7" s="161">
        <v>0</v>
      </c>
      <c r="BX7" s="162">
        <v>0.8</v>
      </c>
      <c r="BY7" s="164">
        <v>0.3</v>
      </c>
      <c r="BZ7" s="161">
        <f t="shared" si="11"/>
        <v>1.6</v>
      </c>
      <c r="CA7" s="163" t="s">
        <v>350</v>
      </c>
    </row>
    <row r="8" spans="1:83">
      <c r="A8" s="1" t="s">
        <v>31</v>
      </c>
      <c r="B8" s="1" t="s">
        <v>30</v>
      </c>
      <c r="E8" s="8"/>
      <c r="F8" s="8">
        <v>2</v>
      </c>
      <c r="G8" s="8"/>
      <c r="H8" s="8"/>
      <c r="I8" s="8"/>
      <c r="J8" s="8"/>
      <c r="K8" s="8"/>
      <c r="L8" s="8">
        <v>-1</v>
      </c>
      <c r="M8" s="8"/>
      <c r="N8" s="8"/>
      <c r="O8" s="8"/>
      <c r="P8" s="8"/>
      <c r="Q8" s="8">
        <v>61</v>
      </c>
      <c r="R8" s="11">
        <f t="shared" si="0"/>
        <v>0.9242424242424242</v>
      </c>
      <c r="S8" s="128" t="s">
        <v>157</v>
      </c>
      <c r="T8" s="8">
        <v>65</v>
      </c>
      <c r="U8" s="11">
        <f t="shared" si="1"/>
        <v>0.90277777777777779</v>
      </c>
      <c r="V8" s="128" t="s">
        <v>157</v>
      </c>
      <c r="W8" s="8">
        <v>-1</v>
      </c>
      <c r="X8" s="8"/>
      <c r="Y8" s="8"/>
      <c r="Z8" s="8"/>
      <c r="AA8" s="8" t="s">
        <v>155</v>
      </c>
      <c r="AB8" s="8"/>
      <c r="AC8" s="8"/>
      <c r="AD8" s="8"/>
      <c r="AE8" s="8">
        <v>0</v>
      </c>
      <c r="AF8" s="8" t="s">
        <v>157</v>
      </c>
      <c r="AG8" s="8">
        <v>3</v>
      </c>
      <c r="AH8" s="8">
        <v>3</v>
      </c>
      <c r="AI8" s="8">
        <v>2</v>
      </c>
      <c r="AJ8" s="127">
        <v>2</v>
      </c>
      <c r="AK8" s="77">
        <v>11</v>
      </c>
      <c r="AL8" s="77">
        <v>14</v>
      </c>
      <c r="AM8" s="77">
        <v>14</v>
      </c>
      <c r="AN8" s="77">
        <v>15</v>
      </c>
      <c r="AO8" s="77">
        <v>14</v>
      </c>
      <c r="AP8" s="77">
        <v>14</v>
      </c>
      <c r="AQ8" s="76">
        <v>14</v>
      </c>
      <c r="AR8" s="76">
        <v>16</v>
      </c>
      <c r="AS8" s="89">
        <f t="shared" si="2"/>
        <v>14</v>
      </c>
      <c r="AT8" s="83">
        <f t="shared" si="3"/>
        <v>1.0271460014673515</v>
      </c>
      <c r="AU8" s="80" t="s">
        <v>157</v>
      </c>
      <c r="AV8" s="80">
        <v>4</v>
      </c>
      <c r="AW8" s="80">
        <f t="shared" si="4"/>
        <v>0.8</v>
      </c>
      <c r="AX8" s="79">
        <v>0</v>
      </c>
      <c r="AZ8" s="8">
        <v>61</v>
      </c>
      <c r="BA8" s="11">
        <f t="shared" si="5"/>
        <v>0.9242424242424242</v>
      </c>
      <c r="BB8" s="128" t="s">
        <v>157</v>
      </c>
      <c r="BC8" s="8">
        <v>65</v>
      </c>
      <c r="BD8" s="11">
        <f t="shared" si="6"/>
        <v>0.90277777777777779</v>
      </c>
      <c r="BE8" s="11">
        <v>4</v>
      </c>
      <c r="BF8" s="133">
        <f t="shared" si="7"/>
        <v>1</v>
      </c>
      <c r="BG8" s="128" t="s">
        <v>157</v>
      </c>
      <c r="BH8" s="155">
        <v>4</v>
      </c>
      <c r="BI8" s="154">
        <f t="shared" si="8"/>
        <v>1.2</v>
      </c>
      <c r="BJ8" s="80" t="s">
        <v>157</v>
      </c>
      <c r="BK8" s="80"/>
      <c r="BL8" s="144"/>
      <c r="BM8" s="150" t="s">
        <v>183</v>
      </c>
      <c r="BN8" s="150">
        <v>0</v>
      </c>
      <c r="BO8" s="150" t="s">
        <v>157</v>
      </c>
      <c r="BP8" s="150">
        <v>3</v>
      </c>
      <c r="BQ8" s="150">
        <v>3</v>
      </c>
      <c r="BR8" s="150">
        <v>2</v>
      </c>
      <c r="BS8" s="150">
        <v>2</v>
      </c>
      <c r="BT8" s="149" t="s">
        <v>183</v>
      </c>
      <c r="BU8" s="152">
        <v>3</v>
      </c>
      <c r="BV8" s="160">
        <f t="shared" si="9"/>
        <v>0.75</v>
      </c>
      <c r="BW8" s="161">
        <v>1</v>
      </c>
      <c r="BX8" s="162">
        <v>0.8</v>
      </c>
      <c r="BY8" s="164">
        <v>1.2</v>
      </c>
      <c r="BZ8" s="161">
        <f t="shared" si="11"/>
        <v>3.75</v>
      </c>
      <c r="CA8" s="163" t="s">
        <v>157</v>
      </c>
    </row>
    <row r="9" spans="1:83">
      <c r="A9" s="1" t="s">
        <v>33</v>
      </c>
      <c r="B9" s="1" t="s">
        <v>32</v>
      </c>
      <c r="D9" s="3">
        <v>-1</v>
      </c>
      <c r="E9" s="8">
        <v>-1</v>
      </c>
      <c r="F9" s="8">
        <v>2</v>
      </c>
      <c r="G9" s="8"/>
      <c r="H9" s="8"/>
      <c r="I9" s="8"/>
      <c r="J9" s="8"/>
      <c r="K9" s="8"/>
      <c r="L9" s="8"/>
      <c r="M9" s="8">
        <v>-1</v>
      </c>
      <c r="N9" s="8"/>
      <c r="O9" s="8"/>
      <c r="P9" s="8"/>
      <c r="Q9" s="8">
        <v>61</v>
      </c>
      <c r="R9" s="11">
        <f t="shared" si="0"/>
        <v>0.9242424242424242</v>
      </c>
      <c r="S9" s="128" t="s">
        <v>157</v>
      </c>
      <c r="T9" s="8">
        <v>66</v>
      </c>
      <c r="U9" s="11">
        <f t="shared" si="1"/>
        <v>0.91666666666666663</v>
      </c>
      <c r="V9" s="128" t="s">
        <v>157</v>
      </c>
      <c r="W9" s="8"/>
      <c r="X9" s="8"/>
      <c r="Y9" s="8"/>
      <c r="Z9" s="8"/>
      <c r="AA9" s="8" t="s">
        <v>157</v>
      </c>
      <c r="AB9" s="8"/>
      <c r="AC9" s="8"/>
      <c r="AD9" s="8"/>
      <c r="AE9" s="8" t="s">
        <v>157</v>
      </c>
      <c r="AF9" s="8" t="s">
        <v>157</v>
      </c>
      <c r="AG9" s="8">
        <v>4</v>
      </c>
      <c r="AH9" s="8">
        <v>1</v>
      </c>
      <c r="AI9" s="8">
        <v>2</v>
      </c>
      <c r="AJ9" s="127">
        <v>2</v>
      </c>
      <c r="AK9" s="77">
        <v>11</v>
      </c>
      <c r="AL9" s="77">
        <v>14</v>
      </c>
      <c r="AM9" s="77">
        <v>13</v>
      </c>
      <c r="AN9" s="77">
        <v>16</v>
      </c>
      <c r="AO9" s="23">
        <v>14</v>
      </c>
      <c r="AP9" s="77">
        <v>15</v>
      </c>
      <c r="AQ9" s="76">
        <v>16</v>
      </c>
      <c r="AR9" s="76">
        <v>16</v>
      </c>
      <c r="AS9" s="89">
        <f t="shared" si="2"/>
        <v>14.375</v>
      </c>
      <c r="AT9" s="83">
        <f t="shared" si="3"/>
        <v>1.0546588407923698</v>
      </c>
      <c r="AU9" s="80" t="s">
        <v>157</v>
      </c>
      <c r="AV9" s="80">
        <v>4</v>
      </c>
      <c r="AW9" s="80">
        <f t="shared" si="4"/>
        <v>0.8</v>
      </c>
      <c r="AX9" s="79">
        <v>14</v>
      </c>
      <c r="AZ9" s="8">
        <v>61</v>
      </c>
      <c r="BA9" s="11">
        <f t="shared" si="5"/>
        <v>0.9242424242424242</v>
      </c>
      <c r="BB9" s="128" t="s">
        <v>157</v>
      </c>
      <c r="BC9" s="8">
        <v>66</v>
      </c>
      <c r="BD9" s="11">
        <f t="shared" si="6"/>
        <v>0.91666666666666663</v>
      </c>
      <c r="BE9" s="11">
        <v>4</v>
      </c>
      <c r="BF9" s="133">
        <f t="shared" si="7"/>
        <v>1</v>
      </c>
      <c r="BG9" s="128" t="s">
        <v>157</v>
      </c>
      <c r="BH9" s="155">
        <v>4</v>
      </c>
      <c r="BI9" s="154">
        <f t="shared" si="8"/>
        <v>1.2</v>
      </c>
      <c r="BJ9" s="80" t="s">
        <v>157</v>
      </c>
      <c r="BK9" s="80"/>
      <c r="BL9" s="144"/>
      <c r="BM9" s="150" t="s">
        <v>183</v>
      </c>
      <c r="BN9" s="150" t="s">
        <v>157</v>
      </c>
      <c r="BO9" s="150" t="s">
        <v>157</v>
      </c>
      <c r="BP9" s="150">
        <v>4</v>
      </c>
      <c r="BQ9" s="150">
        <v>1</v>
      </c>
      <c r="BR9" s="150">
        <v>2</v>
      </c>
      <c r="BS9" s="150">
        <v>2</v>
      </c>
      <c r="BT9" s="149" t="s">
        <v>183</v>
      </c>
      <c r="BU9" s="152">
        <v>4</v>
      </c>
      <c r="BV9" s="160">
        <f t="shared" si="9"/>
        <v>1</v>
      </c>
      <c r="BW9" s="161">
        <v>1</v>
      </c>
      <c r="BX9" s="162">
        <v>0.8</v>
      </c>
      <c r="BY9" s="164">
        <v>1.2</v>
      </c>
      <c r="BZ9" s="161">
        <f t="shared" si="11"/>
        <v>4</v>
      </c>
      <c r="CA9" s="163" t="s">
        <v>157</v>
      </c>
    </row>
    <row r="10" spans="1:83">
      <c r="A10" s="1" t="s">
        <v>35</v>
      </c>
      <c r="B10" s="1" t="s">
        <v>34</v>
      </c>
      <c r="E10" s="8"/>
      <c r="F10" s="8">
        <v>1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>
        <v>58</v>
      </c>
      <c r="R10" s="11">
        <f t="shared" si="0"/>
        <v>0.87878787878787878</v>
      </c>
      <c r="S10" s="128" t="s">
        <v>338</v>
      </c>
      <c r="T10" s="8">
        <v>58</v>
      </c>
      <c r="U10" s="11">
        <f t="shared" si="1"/>
        <v>0.80555555555555558</v>
      </c>
      <c r="V10" s="128" t="s">
        <v>332</v>
      </c>
      <c r="W10" s="8"/>
      <c r="X10" s="8"/>
      <c r="Y10" s="8"/>
      <c r="Z10" s="8"/>
      <c r="AA10" s="8" t="s">
        <v>158</v>
      </c>
      <c r="AB10" s="8"/>
      <c r="AC10" s="8"/>
      <c r="AD10" s="8"/>
      <c r="AE10" s="8" t="s">
        <v>157</v>
      </c>
      <c r="AF10" s="8" t="s">
        <v>157</v>
      </c>
      <c r="AG10" s="8">
        <v>4</v>
      </c>
      <c r="AH10" s="8">
        <v>3</v>
      </c>
      <c r="AI10" s="8">
        <v>1</v>
      </c>
      <c r="AJ10" s="127">
        <v>0</v>
      </c>
      <c r="AK10" s="77">
        <v>11</v>
      </c>
      <c r="AL10" s="77">
        <v>14</v>
      </c>
      <c r="AM10" s="77">
        <v>13</v>
      </c>
      <c r="AN10" s="77">
        <v>12</v>
      </c>
      <c r="AO10" s="77">
        <v>15</v>
      </c>
      <c r="AP10" s="77">
        <v>15</v>
      </c>
      <c r="AQ10" s="76">
        <v>16</v>
      </c>
      <c r="AR10" s="76">
        <v>15</v>
      </c>
      <c r="AS10" s="89">
        <f t="shared" si="2"/>
        <v>13.875</v>
      </c>
      <c r="AT10" s="83">
        <f t="shared" si="3"/>
        <v>1.0179750550256785</v>
      </c>
      <c r="AU10" s="80" t="s">
        <v>157</v>
      </c>
      <c r="AV10" s="80">
        <v>4</v>
      </c>
      <c r="AW10" s="80">
        <f t="shared" si="4"/>
        <v>0.8</v>
      </c>
      <c r="AX10" s="79">
        <v>11</v>
      </c>
      <c r="AZ10" s="8">
        <v>58</v>
      </c>
      <c r="BA10" s="11">
        <f t="shared" si="5"/>
        <v>0.87878787878787878</v>
      </c>
      <c r="BB10" s="128" t="s">
        <v>338</v>
      </c>
      <c r="BC10" s="8">
        <v>58</v>
      </c>
      <c r="BD10" s="11">
        <f t="shared" si="6"/>
        <v>0.80555555555555558</v>
      </c>
      <c r="BE10" s="11">
        <v>3</v>
      </c>
      <c r="BF10" s="133">
        <f t="shared" si="7"/>
        <v>0.75</v>
      </c>
      <c r="BG10" s="128" t="s">
        <v>332</v>
      </c>
      <c r="BH10" s="155">
        <v>3</v>
      </c>
      <c r="BI10" s="154">
        <f t="shared" si="8"/>
        <v>0.89999999999999991</v>
      </c>
      <c r="BJ10" s="80" t="s">
        <v>157</v>
      </c>
      <c r="BK10" s="80"/>
      <c r="BL10" s="144"/>
      <c r="BM10" s="150" t="s">
        <v>183</v>
      </c>
      <c r="BN10" s="150" t="s">
        <v>157</v>
      </c>
      <c r="BO10" s="150" t="s">
        <v>157</v>
      </c>
      <c r="BP10" s="150">
        <v>4</v>
      </c>
      <c r="BQ10" s="150">
        <v>3</v>
      </c>
      <c r="BR10" s="150">
        <v>1</v>
      </c>
      <c r="BS10" s="150">
        <v>0</v>
      </c>
      <c r="BT10" s="149" t="s">
        <v>183</v>
      </c>
      <c r="BU10" s="152">
        <v>4</v>
      </c>
      <c r="BV10" s="160">
        <f t="shared" si="9"/>
        <v>1</v>
      </c>
      <c r="BW10" s="161">
        <v>0.75</v>
      </c>
      <c r="BX10" s="162">
        <v>0.8</v>
      </c>
      <c r="BY10" s="164">
        <v>0.9</v>
      </c>
      <c r="BZ10" s="161">
        <f t="shared" si="11"/>
        <v>3.4499999999999997</v>
      </c>
      <c r="CA10" s="163" t="s">
        <v>331</v>
      </c>
    </row>
    <row r="11" spans="1:83">
      <c r="A11" s="1" t="s">
        <v>37</v>
      </c>
      <c r="B11" s="1" t="s">
        <v>36</v>
      </c>
      <c r="E11" s="8"/>
      <c r="F11" s="8">
        <v>1</v>
      </c>
      <c r="G11" s="8"/>
      <c r="H11" s="8"/>
      <c r="I11" s="8"/>
      <c r="J11" s="8">
        <v>-1</v>
      </c>
      <c r="K11" s="8"/>
      <c r="L11" s="8"/>
      <c r="M11" s="8"/>
      <c r="N11" s="8"/>
      <c r="O11" s="8"/>
      <c r="P11" s="8"/>
      <c r="Q11" s="8">
        <v>52</v>
      </c>
      <c r="R11" s="11">
        <f t="shared" si="0"/>
        <v>0.78787878787878785</v>
      </c>
      <c r="S11" s="128" t="s">
        <v>156</v>
      </c>
      <c r="T11" s="8">
        <v>53</v>
      </c>
      <c r="U11" s="11">
        <f t="shared" si="1"/>
        <v>0.73611111111111116</v>
      </c>
      <c r="V11" s="128" t="s">
        <v>156</v>
      </c>
      <c r="W11" s="8"/>
      <c r="X11" s="8"/>
      <c r="Y11" s="8"/>
      <c r="Z11" s="8"/>
      <c r="AA11" s="8" t="s">
        <v>158</v>
      </c>
      <c r="AB11" s="8"/>
      <c r="AC11" s="8"/>
      <c r="AD11" s="8"/>
      <c r="AE11" s="8" t="s">
        <v>157</v>
      </c>
      <c r="AF11" s="8" t="s">
        <v>157</v>
      </c>
      <c r="AG11" s="8">
        <v>4</v>
      </c>
      <c r="AH11" s="8">
        <v>1</v>
      </c>
      <c r="AI11" s="8">
        <v>1</v>
      </c>
      <c r="AJ11" s="127">
        <v>2</v>
      </c>
      <c r="AK11" s="77">
        <v>8</v>
      </c>
      <c r="AL11" s="77">
        <v>11</v>
      </c>
      <c r="AM11" s="77">
        <v>12.5</v>
      </c>
      <c r="AN11" s="77">
        <v>13</v>
      </c>
      <c r="AO11" s="77">
        <v>12</v>
      </c>
      <c r="AP11" s="77">
        <v>14</v>
      </c>
      <c r="AQ11" s="76">
        <v>13</v>
      </c>
      <c r="AR11" s="76">
        <v>15</v>
      </c>
      <c r="AS11" s="89">
        <f t="shared" si="2"/>
        <v>12.3125</v>
      </c>
      <c r="AT11" s="83">
        <f t="shared" si="3"/>
        <v>0.90333822450476886</v>
      </c>
      <c r="AU11" s="80" t="s">
        <v>157</v>
      </c>
      <c r="AV11" s="80">
        <v>4</v>
      </c>
      <c r="AW11" s="80">
        <f t="shared" si="4"/>
        <v>0.8</v>
      </c>
      <c r="AX11" s="79">
        <v>0</v>
      </c>
      <c r="AZ11" s="8">
        <v>52</v>
      </c>
      <c r="BA11" s="11">
        <f t="shared" si="5"/>
        <v>0.78787878787878785</v>
      </c>
      <c r="BB11" s="128" t="s">
        <v>156</v>
      </c>
      <c r="BC11" s="8">
        <v>53</v>
      </c>
      <c r="BD11" s="11">
        <f t="shared" si="6"/>
        <v>0.73611111111111116</v>
      </c>
      <c r="BE11" s="11">
        <v>2</v>
      </c>
      <c r="BF11" s="133">
        <f t="shared" si="7"/>
        <v>0.5</v>
      </c>
      <c r="BG11" s="128" t="s">
        <v>156</v>
      </c>
      <c r="BH11" s="155">
        <v>2</v>
      </c>
      <c r="BI11" s="154">
        <f t="shared" si="8"/>
        <v>0.6</v>
      </c>
      <c r="BJ11" s="80" t="s">
        <v>157</v>
      </c>
      <c r="BK11" s="80"/>
      <c r="BL11" s="144"/>
      <c r="BM11" s="150" t="s">
        <v>183</v>
      </c>
      <c r="BN11" s="150" t="s">
        <v>157</v>
      </c>
      <c r="BO11" s="150" t="s">
        <v>157</v>
      </c>
      <c r="BP11" s="150">
        <v>4</v>
      </c>
      <c r="BQ11" s="150">
        <v>1</v>
      </c>
      <c r="BR11" s="150">
        <v>1</v>
      </c>
      <c r="BS11" s="150">
        <v>2</v>
      </c>
      <c r="BT11" s="149" t="s">
        <v>183</v>
      </c>
      <c r="BU11" s="152">
        <v>4</v>
      </c>
      <c r="BV11" s="160">
        <f t="shared" si="9"/>
        <v>1</v>
      </c>
      <c r="BW11" s="161">
        <v>0.5</v>
      </c>
      <c r="BX11" s="162">
        <v>0.8</v>
      </c>
      <c r="BY11" s="164">
        <v>0.6</v>
      </c>
      <c r="BZ11" s="161">
        <f t="shared" si="11"/>
        <v>2.9</v>
      </c>
      <c r="CA11" s="163" t="s">
        <v>332</v>
      </c>
    </row>
    <row r="12" spans="1:83">
      <c r="A12" s="1" t="s">
        <v>38</v>
      </c>
      <c r="B12" s="1" t="s">
        <v>282</v>
      </c>
      <c r="E12" s="8">
        <v>-1</v>
      </c>
      <c r="F12" s="8">
        <v>0</v>
      </c>
      <c r="G12" s="8"/>
      <c r="H12" s="8">
        <v>-1</v>
      </c>
      <c r="I12" s="8"/>
      <c r="J12" s="8"/>
      <c r="K12" s="8">
        <v>-1</v>
      </c>
      <c r="L12" s="8"/>
      <c r="M12" s="8">
        <v>-1</v>
      </c>
      <c r="N12" s="8"/>
      <c r="O12" s="8"/>
      <c r="P12" s="8"/>
      <c r="Q12" s="8">
        <v>36</v>
      </c>
      <c r="R12" s="11">
        <f t="shared" si="0"/>
        <v>0.54545454545454541</v>
      </c>
      <c r="S12" s="128" t="s">
        <v>217</v>
      </c>
      <c r="T12" s="8">
        <v>45</v>
      </c>
      <c r="U12" s="11">
        <f t="shared" si="1"/>
        <v>0.625</v>
      </c>
      <c r="V12" s="128" t="s">
        <v>218</v>
      </c>
      <c r="W12" s="8"/>
      <c r="X12" s="8"/>
      <c r="Y12" s="8"/>
      <c r="Z12" s="8"/>
      <c r="AA12" s="8"/>
      <c r="AB12" s="8"/>
      <c r="AC12" s="8"/>
      <c r="AD12" s="8"/>
      <c r="AE12" s="8" t="s">
        <v>338</v>
      </c>
      <c r="AF12" s="8" t="s">
        <v>157</v>
      </c>
      <c r="AG12" s="8">
        <v>3</v>
      </c>
      <c r="AH12" s="8">
        <v>1</v>
      </c>
      <c r="AI12" s="8">
        <v>0</v>
      </c>
      <c r="AJ12" s="127">
        <v>4</v>
      </c>
      <c r="AK12" s="77">
        <v>11</v>
      </c>
      <c r="AL12" s="77">
        <v>11</v>
      </c>
      <c r="AM12" s="77">
        <v>14</v>
      </c>
      <c r="AN12" s="77">
        <v>13</v>
      </c>
      <c r="AO12" s="23">
        <v>12</v>
      </c>
      <c r="AP12" s="77">
        <v>15</v>
      </c>
      <c r="AQ12" s="76">
        <v>12</v>
      </c>
      <c r="AR12" s="76">
        <v>16</v>
      </c>
      <c r="AS12" s="89">
        <f t="shared" si="2"/>
        <v>13</v>
      </c>
      <c r="AT12" s="83">
        <f t="shared" si="3"/>
        <v>0.95377842993396911</v>
      </c>
      <c r="AU12" s="80" t="s">
        <v>157</v>
      </c>
      <c r="AV12" s="80">
        <v>4</v>
      </c>
      <c r="AW12" s="80">
        <f t="shared" si="4"/>
        <v>0.8</v>
      </c>
      <c r="AX12" s="79">
        <v>11</v>
      </c>
      <c r="AZ12" s="8">
        <v>36</v>
      </c>
      <c r="BA12" s="11">
        <f t="shared" si="5"/>
        <v>0.54545454545454541</v>
      </c>
      <c r="BB12" s="128" t="s">
        <v>217</v>
      </c>
      <c r="BC12" s="8">
        <v>45</v>
      </c>
      <c r="BD12" s="11">
        <f t="shared" si="6"/>
        <v>0.625</v>
      </c>
      <c r="BE12" s="11">
        <v>0</v>
      </c>
      <c r="BF12" s="133">
        <f t="shared" si="7"/>
        <v>0</v>
      </c>
      <c r="BG12" s="128" t="s">
        <v>218</v>
      </c>
      <c r="BH12" s="155">
        <v>1</v>
      </c>
      <c r="BI12" s="154">
        <f t="shared" si="8"/>
        <v>0.3</v>
      </c>
      <c r="BJ12" s="80" t="s">
        <v>157</v>
      </c>
      <c r="BK12" s="80"/>
      <c r="BL12" s="144"/>
      <c r="BM12" s="150">
        <v>0</v>
      </c>
      <c r="BN12" s="150" t="s">
        <v>338</v>
      </c>
      <c r="BO12" s="150" t="s">
        <v>157</v>
      </c>
      <c r="BP12" s="150">
        <v>3</v>
      </c>
      <c r="BQ12" s="150">
        <v>1</v>
      </c>
      <c r="BR12" s="150">
        <v>0</v>
      </c>
      <c r="BS12" s="150">
        <v>4</v>
      </c>
      <c r="BT12" s="149" t="s">
        <v>354</v>
      </c>
      <c r="BU12" s="152">
        <v>3</v>
      </c>
      <c r="BV12" s="160">
        <f t="shared" si="9"/>
        <v>0.75</v>
      </c>
      <c r="BW12" s="161">
        <v>0</v>
      </c>
      <c r="BX12" s="162">
        <v>0.8</v>
      </c>
      <c r="BY12" s="164">
        <v>0.3</v>
      </c>
      <c r="BZ12" s="161">
        <f t="shared" si="11"/>
        <v>1.85</v>
      </c>
      <c r="CA12" s="163" t="s">
        <v>156</v>
      </c>
    </row>
    <row r="13" spans="1:83">
      <c r="A13" s="1" t="s">
        <v>40</v>
      </c>
      <c r="B13" s="1" t="s">
        <v>39</v>
      </c>
      <c r="E13" s="8"/>
      <c r="F13" s="8">
        <v>0</v>
      </c>
      <c r="G13" s="8"/>
      <c r="H13" s="8"/>
      <c r="I13" s="8"/>
      <c r="J13" s="8">
        <v>-1</v>
      </c>
      <c r="K13" s="8">
        <v>-1</v>
      </c>
      <c r="L13" s="8"/>
      <c r="M13" s="8"/>
      <c r="N13" s="8"/>
      <c r="O13" s="8"/>
      <c r="P13" s="8"/>
      <c r="Q13" s="8">
        <v>60</v>
      </c>
      <c r="R13" s="11">
        <f t="shared" si="0"/>
        <v>0.90909090909090906</v>
      </c>
      <c r="S13" s="128" t="s">
        <v>157</v>
      </c>
      <c r="T13" s="8">
        <v>55</v>
      </c>
      <c r="U13" s="11">
        <f t="shared" si="1"/>
        <v>0.76388888888888884</v>
      </c>
      <c r="V13" s="128" t="s">
        <v>156</v>
      </c>
      <c r="W13" s="8"/>
      <c r="X13" s="8"/>
      <c r="Y13" s="8"/>
      <c r="Z13" s="8"/>
      <c r="AA13" s="8"/>
      <c r="AB13" s="8"/>
      <c r="AC13" s="8"/>
      <c r="AD13" s="8"/>
      <c r="AE13" s="8" t="s">
        <v>338</v>
      </c>
      <c r="AF13" s="8" t="s">
        <v>157</v>
      </c>
      <c r="AG13" s="8">
        <v>4</v>
      </c>
      <c r="AH13" s="8">
        <v>2</v>
      </c>
      <c r="AI13" s="8">
        <v>0</v>
      </c>
      <c r="AJ13" s="127">
        <v>1</v>
      </c>
      <c r="AK13" s="77">
        <v>11</v>
      </c>
      <c r="AL13" s="77">
        <v>14</v>
      </c>
      <c r="AM13" s="77">
        <v>14</v>
      </c>
      <c r="AN13" s="77">
        <v>0</v>
      </c>
      <c r="AO13" s="77">
        <v>13</v>
      </c>
      <c r="AP13" s="77">
        <v>15</v>
      </c>
      <c r="AQ13" s="76">
        <v>12</v>
      </c>
      <c r="AR13" s="76">
        <v>16</v>
      </c>
      <c r="AS13" s="89">
        <f t="shared" si="2"/>
        <v>11.875</v>
      </c>
      <c r="AT13" s="83">
        <f t="shared" si="3"/>
        <v>0.87123991195891415</v>
      </c>
      <c r="AU13" s="80" t="s">
        <v>338</v>
      </c>
      <c r="AV13" s="80">
        <v>3</v>
      </c>
      <c r="AW13" s="80">
        <f t="shared" si="4"/>
        <v>0.60000000000000009</v>
      </c>
      <c r="AX13" s="79">
        <v>12</v>
      </c>
      <c r="AZ13" s="8">
        <v>60</v>
      </c>
      <c r="BA13" s="11">
        <f t="shared" si="5"/>
        <v>0.90909090909090906</v>
      </c>
      <c r="BB13" s="128" t="s">
        <v>157</v>
      </c>
      <c r="BC13" s="8">
        <v>55</v>
      </c>
      <c r="BD13" s="11">
        <f t="shared" si="6"/>
        <v>0.76388888888888884</v>
      </c>
      <c r="BE13" s="11">
        <v>4</v>
      </c>
      <c r="BF13" s="133">
        <f t="shared" si="7"/>
        <v>1</v>
      </c>
      <c r="BG13" s="128" t="s">
        <v>156</v>
      </c>
      <c r="BH13" s="155">
        <v>2</v>
      </c>
      <c r="BI13" s="154">
        <f t="shared" si="8"/>
        <v>0.6</v>
      </c>
      <c r="BJ13" s="80" t="s">
        <v>338</v>
      </c>
      <c r="BK13" s="80"/>
      <c r="BL13" s="144"/>
      <c r="BM13" s="150" t="s">
        <v>183</v>
      </c>
      <c r="BN13" s="150" t="s">
        <v>338</v>
      </c>
      <c r="BO13" s="150" t="s">
        <v>157</v>
      </c>
      <c r="BP13" s="150">
        <v>4</v>
      </c>
      <c r="BQ13" s="150">
        <v>2</v>
      </c>
      <c r="BR13" s="150">
        <v>0</v>
      </c>
      <c r="BS13" s="150">
        <v>1</v>
      </c>
      <c r="BT13" s="149" t="s">
        <v>183</v>
      </c>
      <c r="BU13" s="152">
        <v>4</v>
      </c>
      <c r="BV13" s="160">
        <f t="shared" si="9"/>
        <v>1</v>
      </c>
      <c r="BW13" s="161">
        <v>1</v>
      </c>
      <c r="BX13" s="162">
        <v>0.8</v>
      </c>
      <c r="BY13" s="164">
        <v>0.6</v>
      </c>
      <c r="BZ13" s="161">
        <f t="shared" si="11"/>
        <v>3.4</v>
      </c>
      <c r="CA13" s="163" t="s">
        <v>331</v>
      </c>
    </row>
    <row r="14" spans="1:83">
      <c r="A14" s="1" t="s">
        <v>41</v>
      </c>
      <c r="B14" s="1" t="s">
        <v>79</v>
      </c>
      <c r="E14" s="8"/>
      <c r="F14" s="8">
        <v>1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>
        <v>59</v>
      </c>
      <c r="R14" s="11">
        <f t="shared" si="0"/>
        <v>0.89393939393939392</v>
      </c>
      <c r="S14" s="128" t="s">
        <v>331</v>
      </c>
      <c r="T14" s="8">
        <v>57</v>
      </c>
      <c r="U14" s="11">
        <f t="shared" si="1"/>
        <v>0.79166666666666663</v>
      </c>
      <c r="V14" s="128" t="s">
        <v>332</v>
      </c>
      <c r="W14" s="8"/>
      <c r="X14" s="8"/>
      <c r="Y14" s="8"/>
      <c r="Z14" s="8"/>
      <c r="AA14" s="8"/>
      <c r="AB14" s="8"/>
      <c r="AC14" s="8"/>
      <c r="AD14" s="8"/>
      <c r="AE14" s="8" t="s">
        <v>338</v>
      </c>
      <c r="AF14" s="8" t="s">
        <v>157</v>
      </c>
      <c r="AG14" s="8">
        <v>4</v>
      </c>
      <c r="AH14" s="8">
        <v>3</v>
      </c>
      <c r="AI14" s="8">
        <v>1</v>
      </c>
      <c r="AJ14" s="127">
        <v>0</v>
      </c>
      <c r="AK14" s="23">
        <v>12</v>
      </c>
      <c r="AL14" s="77">
        <v>13</v>
      </c>
      <c r="AM14" s="77">
        <v>14</v>
      </c>
      <c r="AN14" s="77">
        <v>16</v>
      </c>
      <c r="AO14" s="77">
        <v>15</v>
      </c>
      <c r="AP14" s="77">
        <v>15</v>
      </c>
      <c r="AQ14" s="76">
        <v>14</v>
      </c>
      <c r="AR14" s="76">
        <v>16</v>
      </c>
      <c r="AS14" s="89">
        <f t="shared" si="2"/>
        <v>14.375</v>
      </c>
      <c r="AT14" s="83">
        <f t="shared" si="3"/>
        <v>1.0546588407923698</v>
      </c>
      <c r="AU14" s="80" t="s">
        <v>157</v>
      </c>
      <c r="AV14" s="80">
        <v>4</v>
      </c>
      <c r="AW14" s="80">
        <f t="shared" si="4"/>
        <v>0.8</v>
      </c>
      <c r="AX14" s="79">
        <v>12</v>
      </c>
      <c r="AZ14" s="8">
        <v>59</v>
      </c>
      <c r="BA14" s="11">
        <f t="shared" si="5"/>
        <v>0.89393939393939392</v>
      </c>
      <c r="BB14" s="128" t="s">
        <v>331</v>
      </c>
      <c r="BC14" s="8">
        <v>57</v>
      </c>
      <c r="BD14" s="11">
        <f t="shared" si="6"/>
        <v>0.79166666666666663</v>
      </c>
      <c r="BE14" s="11">
        <v>4</v>
      </c>
      <c r="BF14" s="133">
        <f t="shared" si="7"/>
        <v>1</v>
      </c>
      <c r="BG14" s="128" t="s">
        <v>332</v>
      </c>
      <c r="BH14" s="155">
        <v>3</v>
      </c>
      <c r="BI14" s="154">
        <f t="shared" si="8"/>
        <v>0.89999999999999991</v>
      </c>
      <c r="BJ14" s="80" t="s">
        <v>157</v>
      </c>
      <c r="BK14" s="80"/>
      <c r="BL14" s="144"/>
      <c r="BM14" s="150" t="s">
        <v>183</v>
      </c>
      <c r="BN14" s="150" t="s">
        <v>338</v>
      </c>
      <c r="BO14" s="150" t="s">
        <v>157</v>
      </c>
      <c r="BP14" s="150">
        <v>4</v>
      </c>
      <c r="BQ14" s="150">
        <v>3</v>
      </c>
      <c r="BR14" s="150">
        <v>1</v>
      </c>
      <c r="BS14" s="150">
        <v>0</v>
      </c>
      <c r="BT14" s="149" t="s">
        <v>183</v>
      </c>
      <c r="BU14" s="152">
        <v>4</v>
      </c>
      <c r="BV14" s="160">
        <f t="shared" si="9"/>
        <v>1</v>
      </c>
      <c r="BW14" s="161">
        <v>1</v>
      </c>
      <c r="BX14" s="162">
        <v>0.8</v>
      </c>
      <c r="BY14" s="164">
        <v>0.9</v>
      </c>
      <c r="BZ14" s="161">
        <f t="shared" si="11"/>
        <v>3.6999999999999997</v>
      </c>
      <c r="CA14" s="163" t="s">
        <v>157</v>
      </c>
    </row>
    <row r="15" spans="1:83">
      <c r="A15" s="1" t="s">
        <v>43</v>
      </c>
      <c r="B15" s="1" t="s">
        <v>42</v>
      </c>
      <c r="D15" s="3">
        <v>-1</v>
      </c>
      <c r="E15" s="8">
        <v>-1</v>
      </c>
      <c r="F15" s="8">
        <v>0</v>
      </c>
      <c r="G15" s="8">
        <v>-1</v>
      </c>
      <c r="H15" s="8">
        <v>-1</v>
      </c>
      <c r="I15" s="8">
        <v>-1</v>
      </c>
      <c r="J15" s="8"/>
      <c r="K15" s="8">
        <v>-1</v>
      </c>
      <c r="L15" s="8">
        <v>-1</v>
      </c>
      <c r="M15" s="8">
        <v>-1</v>
      </c>
      <c r="N15" s="8">
        <v>-1</v>
      </c>
      <c r="O15" s="8">
        <v>-1</v>
      </c>
      <c r="P15" s="8"/>
      <c r="Q15" s="8">
        <v>0</v>
      </c>
      <c r="R15" s="11">
        <f t="shared" si="0"/>
        <v>0</v>
      </c>
      <c r="S15" s="128" t="s">
        <v>217</v>
      </c>
      <c r="T15" s="8">
        <v>0</v>
      </c>
      <c r="U15" s="11">
        <f t="shared" si="1"/>
        <v>0</v>
      </c>
      <c r="V15" s="128" t="s">
        <v>217</v>
      </c>
      <c r="W15" s="8">
        <v>-1</v>
      </c>
      <c r="X15" s="8">
        <v>-1</v>
      </c>
      <c r="Y15" s="8"/>
      <c r="Z15" s="8"/>
      <c r="AA15" s="8"/>
      <c r="AB15" s="8">
        <v>-1</v>
      </c>
      <c r="AC15" s="8"/>
      <c r="AD15" s="8"/>
      <c r="AE15" s="8" t="s">
        <v>338</v>
      </c>
      <c r="AF15" s="8" t="s">
        <v>157</v>
      </c>
      <c r="AG15" s="8">
        <v>0</v>
      </c>
      <c r="AH15" s="8">
        <v>0</v>
      </c>
      <c r="AI15" s="8">
        <v>0</v>
      </c>
      <c r="AJ15" s="127">
        <v>19</v>
      </c>
      <c r="AK15" s="77">
        <v>0</v>
      </c>
      <c r="AL15" s="77">
        <v>0</v>
      </c>
      <c r="AM15" s="77">
        <v>0</v>
      </c>
      <c r="AN15" s="77">
        <v>0</v>
      </c>
      <c r="AO15" s="77">
        <v>0</v>
      </c>
      <c r="AP15" s="77">
        <v>0</v>
      </c>
      <c r="AQ15" s="76">
        <v>0</v>
      </c>
      <c r="AR15" s="76">
        <v>0</v>
      </c>
      <c r="AS15" s="89">
        <f t="shared" si="2"/>
        <v>0</v>
      </c>
      <c r="AT15" s="83">
        <f t="shared" si="3"/>
        <v>0</v>
      </c>
      <c r="AU15" s="80" t="s">
        <v>217</v>
      </c>
      <c r="AV15" s="80">
        <v>0</v>
      </c>
      <c r="AW15" s="80">
        <f t="shared" si="4"/>
        <v>0</v>
      </c>
      <c r="AX15" s="79">
        <v>0</v>
      </c>
      <c r="AZ15" s="8">
        <v>0</v>
      </c>
      <c r="BA15" s="11">
        <f t="shared" si="5"/>
        <v>0</v>
      </c>
      <c r="BB15" s="128" t="s">
        <v>217</v>
      </c>
      <c r="BC15" s="8">
        <v>0</v>
      </c>
      <c r="BD15" s="11">
        <f t="shared" si="6"/>
        <v>0</v>
      </c>
      <c r="BE15" s="11">
        <v>0</v>
      </c>
      <c r="BF15" s="133">
        <f t="shared" si="7"/>
        <v>0</v>
      </c>
      <c r="BG15" s="128" t="s">
        <v>217</v>
      </c>
      <c r="BH15" s="155">
        <v>0</v>
      </c>
      <c r="BI15" s="154">
        <f t="shared" si="8"/>
        <v>0</v>
      </c>
      <c r="BJ15" s="80" t="s">
        <v>217</v>
      </c>
      <c r="BK15" s="80"/>
      <c r="BL15" s="144"/>
      <c r="BM15" s="150">
        <v>0</v>
      </c>
      <c r="BN15" s="150" t="s">
        <v>338</v>
      </c>
      <c r="BO15" s="150" t="s">
        <v>157</v>
      </c>
      <c r="BP15" s="150">
        <v>0</v>
      </c>
      <c r="BQ15" s="150">
        <v>0</v>
      </c>
      <c r="BR15" s="150">
        <v>0</v>
      </c>
      <c r="BS15" s="150">
        <v>19</v>
      </c>
      <c r="BT15" s="149" t="s">
        <v>221</v>
      </c>
      <c r="BU15" s="152">
        <v>2</v>
      </c>
      <c r="BV15" s="160">
        <f t="shared" si="9"/>
        <v>0.5</v>
      </c>
      <c r="BW15" s="161">
        <v>0</v>
      </c>
      <c r="BX15" s="162">
        <v>0</v>
      </c>
      <c r="BY15" s="164">
        <v>0</v>
      </c>
      <c r="BZ15" s="161">
        <f t="shared" si="11"/>
        <v>0.5</v>
      </c>
      <c r="CA15" s="163" t="s">
        <v>217</v>
      </c>
      <c r="CB15" s="21">
        <v>41732</v>
      </c>
    </row>
    <row r="16" spans="1:83">
      <c r="A16" s="1" t="s">
        <v>44</v>
      </c>
      <c r="B16" s="1" t="s">
        <v>283</v>
      </c>
      <c r="D16" s="3">
        <v>-1</v>
      </c>
      <c r="E16" s="8">
        <v>-1</v>
      </c>
      <c r="F16" s="8">
        <v>0</v>
      </c>
      <c r="G16" s="8">
        <v>-1</v>
      </c>
      <c r="H16" s="8">
        <v>-1</v>
      </c>
      <c r="I16" s="8">
        <v>-1</v>
      </c>
      <c r="J16" s="8">
        <v>-1</v>
      </c>
      <c r="K16" s="8">
        <v>-1</v>
      </c>
      <c r="L16" s="8">
        <v>-1</v>
      </c>
      <c r="M16" s="8">
        <v>-1</v>
      </c>
      <c r="N16" s="8">
        <v>-1</v>
      </c>
      <c r="O16" s="8">
        <v>-1</v>
      </c>
      <c r="P16" s="8"/>
      <c r="Q16" s="8">
        <v>0</v>
      </c>
      <c r="R16" s="11">
        <f t="shared" si="0"/>
        <v>0</v>
      </c>
      <c r="S16" s="128" t="s">
        <v>217</v>
      </c>
      <c r="T16" s="8">
        <v>0</v>
      </c>
      <c r="U16" s="11">
        <f t="shared" si="1"/>
        <v>0</v>
      </c>
      <c r="V16" s="128" t="s">
        <v>217</v>
      </c>
      <c r="W16" s="8">
        <v>-1</v>
      </c>
      <c r="X16" s="8">
        <v>-1</v>
      </c>
      <c r="Y16" s="8"/>
      <c r="Z16" s="8"/>
      <c r="AA16" s="8" t="s">
        <v>152</v>
      </c>
      <c r="AB16" s="8">
        <v>-1</v>
      </c>
      <c r="AC16" s="8"/>
      <c r="AD16" s="8"/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127">
        <v>20</v>
      </c>
      <c r="AK16" s="77">
        <v>0</v>
      </c>
      <c r="AL16" s="77">
        <v>0</v>
      </c>
      <c r="AM16" s="77">
        <v>0</v>
      </c>
      <c r="AN16" s="77">
        <v>0</v>
      </c>
      <c r="AO16" s="77">
        <v>0</v>
      </c>
      <c r="AP16" s="77">
        <v>0</v>
      </c>
      <c r="AQ16" s="76">
        <v>0</v>
      </c>
      <c r="AR16" s="76">
        <v>0</v>
      </c>
      <c r="AS16" s="89">
        <f t="shared" si="2"/>
        <v>0</v>
      </c>
      <c r="AT16" s="83">
        <f t="shared" si="3"/>
        <v>0</v>
      </c>
      <c r="AU16" s="80" t="s">
        <v>217</v>
      </c>
      <c r="AV16" s="80">
        <v>0</v>
      </c>
      <c r="AW16" s="80">
        <f t="shared" si="4"/>
        <v>0</v>
      </c>
      <c r="AX16" s="79">
        <v>0</v>
      </c>
      <c r="AZ16" s="8">
        <v>0</v>
      </c>
      <c r="BA16" s="11">
        <f t="shared" si="5"/>
        <v>0</v>
      </c>
      <c r="BB16" s="128" t="s">
        <v>217</v>
      </c>
      <c r="BC16" s="8">
        <v>0</v>
      </c>
      <c r="BD16" s="11">
        <f t="shared" si="6"/>
        <v>0</v>
      </c>
      <c r="BE16" s="11">
        <v>0</v>
      </c>
      <c r="BF16" s="133">
        <f t="shared" si="7"/>
        <v>0</v>
      </c>
      <c r="BG16" s="128" t="s">
        <v>217</v>
      </c>
      <c r="BH16" s="155">
        <v>0</v>
      </c>
      <c r="BI16" s="154">
        <f t="shared" si="8"/>
        <v>0</v>
      </c>
      <c r="BJ16" s="80" t="s">
        <v>217</v>
      </c>
      <c r="BK16" s="80"/>
      <c r="BL16" s="144"/>
      <c r="BM16" s="150">
        <v>0</v>
      </c>
      <c r="BN16" s="150">
        <v>0</v>
      </c>
      <c r="BO16" s="150">
        <v>0</v>
      </c>
      <c r="BP16" s="150">
        <v>0</v>
      </c>
      <c r="BQ16" s="150">
        <v>0</v>
      </c>
      <c r="BR16" s="150">
        <v>0</v>
      </c>
      <c r="BS16" s="150">
        <v>20</v>
      </c>
      <c r="BT16" s="149" t="s">
        <v>221</v>
      </c>
      <c r="BU16" s="152">
        <v>0</v>
      </c>
      <c r="BV16" s="160">
        <f t="shared" si="9"/>
        <v>0</v>
      </c>
      <c r="BW16" s="161">
        <v>0</v>
      </c>
      <c r="BX16" s="162">
        <v>0</v>
      </c>
      <c r="BY16" s="164">
        <v>0</v>
      </c>
      <c r="BZ16" s="161">
        <f t="shared" si="11"/>
        <v>0</v>
      </c>
      <c r="CA16" s="163" t="s">
        <v>217</v>
      </c>
      <c r="CB16" s="21">
        <v>41732</v>
      </c>
    </row>
    <row r="17" spans="1:80">
      <c r="A17" s="1" t="s">
        <v>45</v>
      </c>
      <c r="B17" s="1" t="s">
        <v>80</v>
      </c>
      <c r="E17" s="8"/>
      <c r="F17" s="8">
        <v>2</v>
      </c>
      <c r="G17" s="8"/>
      <c r="H17" s="8"/>
      <c r="I17" s="8"/>
      <c r="J17" s="8"/>
      <c r="K17" s="8"/>
      <c r="L17" s="8"/>
      <c r="M17" s="8">
        <v>-1</v>
      </c>
      <c r="N17" s="8">
        <v>-1</v>
      </c>
      <c r="O17" s="8"/>
      <c r="P17" s="8"/>
      <c r="Q17" s="8">
        <v>56</v>
      </c>
      <c r="R17" s="11">
        <f t="shared" si="0"/>
        <v>0.84848484848484851</v>
      </c>
      <c r="S17" s="128" t="s">
        <v>321</v>
      </c>
      <c r="T17" s="8">
        <v>58</v>
      </c>
      <c r="U17" s="11">
        <f t="shared" si="1"/>
        <v>0.80555555555555558</v>
      </c>
      <c r="V17" s="128" t="s">
        <v>338</v>
      </c>
      <c r="W17" s="8"/>
      <c r="X17" s="8"/>
      <c r="Y17" s="8"/>
      <c r="Z17" s="8"/>
      <c r="AA17" s="8" t="s">
        <v>153</v>
      </c>
      <c r="AB17" s="8"/>
      <c r="AC17" s="8"/>
      <c r="AD17" s="8"/>
      <c r="AE17" s="8" t="s">
        <v>157</v>
      </c>
      <c r="AF17" s="8" t="s">
        <v>157</v>
      </c>
      <c r="AG17" s="8">
        <v>4</v>
      </c>
      <c r="AH17" s="8">
        <v>3</v>
      </c>
      <c r="AI17" s="8">
        <v>2</v>
      </c>
      <c r="AJ17" s="127">
        <v>2</v>
      </c>
      <c r="AK17" s="77">
        <v>11</v>
      </c>
      <c r="AL17" s="77">
        <v>12</v>
      </c>
      <c r="AM17" s="77">
        <v>14</v>
      </c>
      <c r="AN17" s="77">
        <v>14</v>
      </c>
      <c r="AO17" s="23">
        <v>12</v>
      </c>
      <c r="AP17" s="77">
        <v>14</v>
      </c>
      <c r="AQ17" s="76">
        <v>14</v>
      </c>
      <c r="AR17" s="76">
        <v>14</v>
      </c>
      <c r="AS17" s="89">
        <f t="shared" si="2"/>
        <v>13.125</v>
      </c>
      <c r="AT17" s="83">
        <f t="shared" si="3"/>
        <v>0.96294937637564193</v>
      </c>
      <c r="AU17" s="80" t="s">
        <v>157</v>
      </c>
      <c r="AV17" s="80">
        <v>4</v>
      </c>
      <c r="AW17" s="80">
        <f t="shared" si="4"/>
        <v>0.8</v>
      </c>
      <c r="AX17" s="79">
        <v>12</v>
      </c>
      <c r="AZ17" s="8">
        <v>56</v>
      </c>
      <c r="BA17" s="11">
        <f t="shared" si="5"/>
        <v>0.84848484848484851</v>
      </c>
      <c r="BB17" s="128" t="s">
        <v>321</v>
      </c>
      <c r="BC17" s="8">
        <v>58</v>
      </c>
      <c r="BD17" s="11">
        <f t="shared" si="6"/>
        <v>0.80555555555555558</v>
      </c>
      <c r="BE17" s="11">
        <v>3</v>
      </c>
      <c r="BF17" s="133">
        <f t="shared" si="7"/>
        <v>0.75</v>
      </c>
      <c r="BG17" s="128" t="s">
        <v>338</v>
      </c>
      <c r="BH17" s="155">
        <v>3</v>
      </c>
      <c r="BI17" s="154">
        <f t="shared" si="8"/>
        <v>0.89999999999999991</v>
      </c>
      <c r="BJ17" s="80" t="s">
        <v>157</v>
      </c>
      <c r="BK17" s="80"/>
      <c r="BL17" s="144"/>
      <c r="BM17" s="150" t="s">
        <v>183</v>
      </c>
      <c r="BN17" s="150" t="s">
        <v>157</v>
      </c>
      <c r="BO17" s="150" t="s">
        <v>157</v>
      </c>
      <c r="BP17" s="150">
        <v>4</v>
      </c>
      <c r="BQ17" s="150">
        <v>3</v>
      </c>
      <c r="BR17" s="150">
        <v>2</v>
      </c>
      <c r="BS17" s="150">
        <v>2</v>
      </c>
      <c r="BT17" s="149" t="s">
        <v>183</v>
      </c>
      <c r="BU17" s="152">
        <v>4</v>
      </c>
      <c r="BV17" s="160">
        <f t="shared" si="9"/>
        <v>1</v>
      </c>
      <c r="BW17" s="161">
        <v>0.75</v>
      </c>
      <c r="BX17" s="162">
        <v>0.8</v>
      </c>
      <c r="BY17" s="164">
        <v>0.9</v>
      </c>
      <c r="BZ17" s="161">
        <f t="shared" si="11"/>
        <v>3.4499999999999997</v>
      </c>
      <c r="CA17" s="163" t="s">
        <v>331</v>
      </c>
    </row>
    <row r="18" spans="1:80">
      <c r="A18" s="1" t="s">
        <v>46</v>
      </c>
      <c r="B18" s="1" t="s">
        <v>81</v>
      </c>
      <c r="E18" s="8"/>
      <c r="F18" s="8">
        <v>0</v>
      </c>
      <c r="G18" s="8"/>
      <c r="H18" s="8">
        <v>-1</v>
      </c>
      <c r="I18" s="8">
        <v>-1</v>
      </c>
      <c r="J18" s="8">
        <v>-1</v>
      </c>
      <c r="K18" s="8">
        <v>-1</v>
      </c>
      <c r="L18" s="8">
        <v>-1</v>
      </c>
      <c r="M18" s="8"/>
      <c r="N18" s="8"/>
      <c r="O18" s="8"/>
      <c r="P18" s="8"/>
      <c r="Q18" s="8">
        <v>42</v>
      </c>
      <c r="R18" s="11">
        <f t="shared" si="0"/>
        <v>0.63636363636363635</v>
      </c>
      <c r="S18" s="128" t="s">
        <v>218</v>
      </c>
      <c r="T18" s="8">
        <v>52</v>
      </c>
      <c r="U18" s="11">
        <f t="shared" si="1"/>
        <v>0.72222222222222221</v>
      </c>
      <c r="V18" s="128" t="s">
        <v>156</v>
      </c>
      <c r="W18" s="8"/>
      <c r="X18" s="8"/>
      <c r="Y18" s="8"/>
      <c r="Z18" s="8"/>
      <c r="AA18" s="8"/>
      <c r="AB18" s="8"/>
      <c r="AC18" s="8"/>
      <c r="AD18" s="8"/>
      <c r="AE18" s="8" t="s">
        <v>157</v>
      </c>
      <c r="AF18" s="8" t="s">
        <v>221</v>
      </c>
      <c r="AG18" s="8">
        <v>0</v>
      </c>
      <c r="AH18" s="8">
        <v>0</v>
      </c>
      <c r="AI18" s="8">
        <v>0</v>
      </c>
      <c r="AJ18" s="127">
        <v>5</v>
      </c>
      <c r="AK18" s="77">
        <v>11</v>
      </c>
      <c r="AL18" s="77">
        <v>5</v>
      </c>
      <c r="AM18" s="23">
        <v>8</v>
      </c>
      <c r="AN18" s="77">
        <v>14</v>
      </c>
      <c r="AO18" s="77">
        <v>9</v>
      </c>
      <c r="AP18" s="77">
        <v>10</v>
      </c>
      <c r="AQ18" s="76">
        <v>11</v>
      </c>
      <c r="AR18" s="76">
        <v>16</v>
      </c>
      <c r="AS18" s="89">
        <f t="shared" si="2"/>
        <v>10.5</v>
      </c>
      <c r="AT18" s="83">
        <f t="shared" si="3"/>
        <v>0.77035950110051354</v>
      </c>
      <c r="AU18" s="80" t="s">
        <v>156</v>
      </c>
      <c r="AV18" s="80">
        <v>2</v>
      </c>
      <c r="AW18" s="80">
        <f t="shared" si="4"/>
        <v>0.4</v>
      </c>
      <c r="AX18" s="79">
        <v>8</v>
      </c>
      <c r="AZ18" s="8">
        <v>42</v>
      </c>
      <c r="BA18" s="11">
        <f t="shared" si="5"/>
        <v>0.63636363636363635</v>
      </c>
      <c r="BB18" s="128" t="s">
        <v>218</v>
      </c>
      <c r="BC18" s="8">
        <v>52</v>
      </c>
      <c r="BD18" s="11">
        <f t="shared" si="6"/>
        <v>0.72222222222222221</v>
      </c>
      <c r="BE18" s="11">
        <v>1</v>
      </c>
      <c r="BF18" s="133">
        <f t="shared" si="7"/>
        <v>0.25</v>
      </c>
      <c r="BG18" s="128" t="s">
        <v>156</v>
      </c>
      <c r="BH18" s="155">
        <v>2</v>
      </c>
      <c r="BI18" s="154">
        <f t="shared" si="8"/>
        <v>0.6</v>
      </c>
      <c r="BJ18" s="80" t="s">
        <v>156</v>
      </c>
      <c r="BK18" s="80"/>
      <c r="BL18" s="144"/>
      <c r="BM18" s="150">
        <v>0</v>
      </c>
      <c r="BN18" s="150" t="s">
        <v>157</v>
      </c>
      <c r="BO18" s="150" t="s">
        <v>221</v>
      </c>
      <c r="BP18" s="150">
        <v>3</v>
      </c>
      <c r="BQ18" s="150">
        <v>0</v>
      </c>
      <c r="BR18" s="150">
        <v>0</v>
      </c>
      <c r="BS18" s="150">
        <v>5</v>
      </c>
      <c r="BT18" s="149" t="s">
        <v>220</v>
      </c>
      <c r="BU18" s="152">
        <v>2</v>
      </c>
      <c r="BV18" s="160">
        <f t="shared" si="9"/>
        <v>0.5</v>
      </c>
      <c r="BW18" s="161">
        <v>0.25</v>
      </c>
      <c r="BX18" s="162">
        <v>0.4</v>
      </c>
      <c r="BY18" s="164">
        <v>0.6</v>
      </c>
      <c r="BZ18" s="161">
        <f t="shared" si="11"/>
        <v>1.75</v>
      </c>
      <c r="CA18" s="163" t="s">
        <v>350</v>
      </c>
    </row>
    <row r="19" spans="1:80">
      <c r="A19" s="1" t="s">
        <v>47</v>
      </c>
      <c r="B19" s="1" t="s">
        <v>82</v>
      </c>
      <c r="E19" s="8"/>
      <c r="F19" s="8">
        <v>2</v>
      </c>
      <c r="G19" s="8"/>
      <c r="H19" s="8"/>
      <c r="I19" s="8"/>
      <c r="J19" s="8"/>
      <c r="K19" s="8"/>
      <c r="L19" s="8"/>
      <c r="M19" s="8"/>
      <c r="N19" s="8">
        <v>-1</v>
      </c>
      <c r="O19" s="8"/>
      <c r="P19" s="8"/>
      <c r="Q19" s="8">
        <v>70</v>
      </c>
      <c r="R19" s="11">
        <f t="shared" si="0"/>
        <v>1.0606060606060606</v>
      </c>
      <c r="S19" s="128" t="s">
        <v>157</v>
      </c>
      <c r="T19" s="8">
        <v>67</v>
      </c>
      <c r="U19" s="11">
        <f t="shared" si="1"/>
        <v>0.93055555555555558</v>
      </c>
      <c r="V19" s="128" t="s">
        <v>157</v>
      </c>
      <c r="W19" s="8"/>
      <c r="X19" s="8"/>
      <c r="Y19" s="8"/>
      <c r="Z19" s="8"/>
      <c r="AA19" s="8" t="s">
        <v>156</v>
      </c>
      <c r="AB19" s="8"/>
      <c r="AC19" s="8"/>
      <c r="AD19" s="8"/>
      <c r="AE19" s="8" t="s">
        <v>157</v>
      </c>
      <c r="AF19" s="8" t="s">
        <v>157</v>
      </c>
      <c r="AG19" s="8">
        <v>4</v>
      </c>
      <c r="AH19" s="8">
        <v>1</v>
      </c>
      <c r="AI19" s="8">
        <v>2</v>
      </c>
      <c r="AJ19" s="127">
        <v>1</v>
      </c>
      <c r="AK19" s="77">
        <v>10</v>
      </c>
      <c r="AL19" s="77">
        <v>14</v>
      </c>
      <c r="AM19" s="77">
        <v>14</v>
      </c>
      <c r="AN19" s="77">
        <v>16</v>
      </c>
      <c r="AO19" s="77">
        <v>14</v>
      </c>
      <c r="AP19" s="77">
        <v>15</v>
      </c>
      <c r="AQ19" s="76">
        <v>16</v>
      </c>
      <c r="AR19" s="76">
        <v>16</v>
      </c>
      <c r="AS19" s="89">
        <f t="shared" si="2"/>
        <v>14.375</v>
      </c>
      <c r="AT19" s="83">
        <f t="shared" si="3"/>
        <v>1.0546588407923698</v>
      </c>
      <c r="AU19" s="80" t="s">
        <v>157</v>
      </c>
      <c r="AV19" s="80">
        <v>4</v>
      </c>
      <c r="AW19" s="80">
        <f t="shared" si="4"/>
        <v>0.8</v>
      </c>
      <c r="AX19" s="79">
        <v>14</v>
      </c>
      <c r="AZ19" s="8">
        <v>70</v>
      </c>
      <c r="BA19" s="11">
        <f t="shared" si="5"/>
        <v>1.0606060606060606</v>
      </c>
      <c r="BB19" s="128" t="s">
        <v>157</v>
      </c>
      <c r="BC19" s="8">
        <v>67</v>
      </c>
      <c r="BD19" s="11">
        <f t="shared" si="6"/>
        <v>0.93055555555555558</v>
      </c>
      <c r="BE19" s="11">
        <v>4</v>
      </c>
      <c r="BF19" s="133">
        <f t="shared" si="7"/>
        <v>1</v>
      </c>
      <c r="BG19" s="128" t="s">
        <v>157</v>
      </c>
      <c r="BH19" s="155">
        <v>4</v>
      </c>
      <c r="BI19" s="154">
        <f t="shared" si="8"/>
        <v>1.2</v>
      </c>
      <c r="BJ19" s="80" t="s">
        <v>157</v>
      </c>
      <c r="BK19" s="80"/>
      <c r="BL19" s="144"/>
      <c r="BM19" s="150" t="s">
        <v>183</v>
      </c>
      <c r="BN19" s="150" t="s">
        <v>157</v>
      </c>
      <c r="BO19" s="150" t="s">
        <v>157</v>
      </c>
      <c r="BP19" s="150">
        <v>4</v>
      </c>
      <c r="BQ19" s="150">
        <v>1</v>
      </c>
      <c r="BR19" s="150">
        <v>2</v>
      </c>
      <c r="BS19" s="150">
        <v>1</v>
      </c>
      <c r="BT19" s="149" t="s">
        <v>183</v>
      </c>
      <c r="BU19" s="152">
        <v>4</v>
      </c>
      <c r="BV19" s="160">
        <f t="shared" si="9"/>
        <v>1</v>
      </c>
      <c r="BW19" s="161">
        <v>1</v>
      </c>
      <c r="BX19" s="162">
        <v>0.8</v>
      </c>
      <c r="BY19" s="164">
        <v>1.2</v>
      </c>
      <c r="BZ19" s="161">
        <f t="shared" si="11"/>
        <v>4</v>
      </c>
      <c r="CA19" s="163" t="s">
        <v>157</v>
      </c>
    </row>
    <row r="20" spans="1:80">
      <c r="A20" s="1" t="s">
        <v>48</v>
      </c>
      <c r="B20" s="1" t="s">
        <v>83</v>
      </c>
      <c r="E20" s="8"/>
      <c r="F20" s="8">
        <v>0</v>
      </c>
      <c r="G20" s="8"/>
      <c r="H20" s="8">
        <v>-1</v>
      </c>
      <c r="I20" s="8">
        <v>-1</v>
      </c>
      <c r="J20" s="8"/>
      <c r="K20" s="8"/>
      <c r="L20" s="8"/>
      <c r="M20" s="8">
        <v>-1</v>
      </c>
      <c r="N20" s="8">
        <v>-1</v>
      </c>
      <c r="O20" s="8"/>
      <c r="P20" s="8"/>
      <c r="Q20" s="8">
        <v>19</v>
      </c>
      <c r="R20" s="11">
        <f t="shared" si="0"/>
        <v>0.2878787878787879</v>
      </c>
      <c r="S20" s="128" t="s">
        <v>217</v>
      </c>
      <c r="T20" s="8">
        <v>0</v>
      </c>
      <c r="U20" s="11">
        <f t="shared" si="1"/>
        <v>0</v>
      </c>
      <c r="V20" s="128" t="s">
        <v>217</v>
      </c>
      <c r="W20" s="8">
        <v>-1</v>
      </c>
      <c r="X20" s="8">
        <v>-1</v>
      </c>
      <c r="Y20" s="8"/>
      <c r="Z20" s="8"/>
      <c r="AA20" s="8" t="s">
        <v>155</v>
      </c>
      <c r="AB20" s="8">
        <v>-1</v>
      </c>
      <c r="AC20" s="8"/>
      <c r="AD20" s="8"/>
      <c r="AE20" s="8">
        <v>0</v>
      </c>
      <c r="AF20" s="8" t="s">
        <v>221</v>
      </c>
      <c r="AG20" s="8">
        <v>0</v>
      </c>
      <c r="AH20" s="8">
        <v>0</v>
      </c>
      <c r="AI20" s="8">
        <v>0</v>
      </c>
      <c r="AJ20" s="127">
        <v>6</v>
      </c>
      <c r="AK20" s="77">
        <v>11</v>
      </c>
      <c r="AL20" s="77">
        <v>8</v>
      </c>
      <c r="AM20" s="77">
        <v>0</v>
      </c>
      <c r="AN20" s="77">
        <v>6</v>
      </c>
      <c r="AO20" s="77">
        <v>0</v>
      </c>
      <c r="AP20" s="77">
        <v>0</v>
      </c>
      <c r="AQ20" s="76">
        <v>0</v>
      </c>
      <c r="AR20" s="76">
        <v>0</v>
      </c>
      <c r="AS20" s="89">
        <f t="shared" si="2"/>
        <v>3.125</v>
      </c>
      <c r="AT20" s="83">
        <f t="shared" si="3"/>
        <v>0.22927366104181951</v>
      </c>
      <c r="AU20" s="80" t="s">
        <v>217</v>
      </c>
      <c r="AV20" s="80">
        <v>0</v>
      </c>
      <c r="AW20" s="80">
        <f t="shared" si="4"/>
        <v>0</v>
      </c>
      <c r="AX20" s="79">
        <v>0</v>
      </c>
      <c r="AZ20" s="8">
        <v>19</v>
      </c>
      <c r="BA20" s="11">
        <f t="shared" si="5"/>
        <v>0.2878787878787879</v>
      </c>
      <c r="BB20" s="128" t="s">
        <v>217</v>
      </c>
      <c r="BC20" s="8">
        <v>0</v>
      </c>
      <c r="BD20" s="11">
        <f t="shared" si="6"/>
        <v>0</v>
      </c>
      <c r="BE20" s="11">
        <v>0</v>
      </c>
      <c r="BF20" s="133">
        <f t="shared" si="7"/>
        <v>0</v>
      </c>
      <c r="BG20" s="128" t="s">
        <v>217</v>
      </c>
      <c r="BH20" s="155">
        <v>0</v>
      </c>
      <c r="BI20" s="154">
        <f t="shared" si="8"/>
        <v>0</v>
      </c>
      <c r="BJ20" s="80" t="s">
        <v>217</v>
      </c>
      <c r="BK20" s="80"/>
      <c r="BL20" s="144"/>
      <c r="BM20" s="150">
        <v>0</v>
      </c>
      <c r="BN20" s="150">
        <v>0</v>
      </c>
      <c r="BO20" s="150" t="s">
        <v>221</v>
      </c>
      <c r="BP20" s="150">
        <v>0</v>
      </c>
      <c r="BQ20" s="150">
        <v>0</v>
      </c>
      <c r="BR20" s="150">
        <v>0</v>
      </c>
      <c r="BS20" s="150">
        <v>6</v>
      </c>
      <c r="BT20" s="149" t="s">
        <v>355</v>
      </c>
      <c r="BU20" s="152">
        <v>0</v>
      </c>
      <c r="BV20" s="160">
        <f t="shared" si="9"/>
        <v>0</v>
      </c>
      <c r="BW20" s="161">
        <v>0</v>
      </c>
      <c r="BX20" s="162">
        <v>0</v>
      </c>
      <c r="BY20" s="164">
        <v>0</v>
      </c>
      <c r="BZ20" s="161">
        <f t="shared" si="11"/>
        <v>0</v>
      </c>
      <c r="CA20" s="163" t="s">
        <v>217</v>
      </c>
      <c r="CB20" s="21">
        <v>41762</v>
      </c>
    </row>
    <row r="21" spans="1:80">
      <c r="A21" s="1" t="s">
        <v>49</v>
      </c>
      <c r="B21" s="1" t="s">
        <v>84</v>
      </c>
      <c r="E21" s="8"/>
      <c r="F21" s="8">
        <v>1</v>
      </c>
      <c r="G21" s="8"/>
      <c r="H21" s="8"/>
      <c r="I21" s="8"/>
      <c r="J21" s="8"/>
      <c r="K21" s="8"/>
      <c r="L21" s="8"/>
      <c r="M21" s="8"/>
      <c r="N21" s="8">
        <v>-1</v>
      </c>
      <c r="O21" s="8"/>
      <c r="P21" s="8"/>
      <c r="Q21" s="8">
        <v>45</v>
      </c>
      <c r="R21" s="11">
        <f t="shared" si="0"/>
        <v>0.68181818181818177</v>
      </c>
      <c r="S21" s="128" t="s">
        <v>218</v>
      </c>
      <c r="T21" s="8">
        <v>39</v>
      </c>
      <c r="U21" s="11">
        <f t="shared" si="1"/>
        <v>0.54166666666666663</v>
      </c>
      <c r="V21" s="128" t="s">
        <v>217</v>
      </c>
      <c r="W21" s="8"/>
      <c r="X21" s="8"/>
      <c r="Y21" s="8"/>
      <c r="Z21" s="8"/>
      <c r="AA21" s="8" t="s">
        <v>157</v>
      </c>
      <c r="AB21" s="8"/>
      <c r="AC21" s="8"/>
      <c r="AD21" s="8"/>
      <c r="AE21" s="8" t="s">
        <v>157</v>
      </c>
      <c r="AF21" s="8" t="s">
        <v>157</v>
      </c>
      <c r="AG21" s="8">
        <v>3</v>
      </c>
      <c r="AH21" s="8">
        <v>1</v>
      </c>
      <c r="AI21" s="8">
        <v>1</v>
      </c>
      <c r="AJ21" s="127">
        <v>1</v>
      </c>
      <c r="AK21" s="77">
        <v>11</v>
      </c>
      <c r="AL21" s="77">
        <v>14</v>
      </c>
      <c r="AM21" s="77">
        <v>14</v>
      </c>
      <c r="AN21" s="77">
        <v>16</v>
      </c>
      <c r="AO21" s="77">
        <v>14</v>
      </c>
      <c r="AP21" s="77">
        <v>15</v>
      </c>
      <c r="AQ21" s="76">
        <v>16</v>
      </c>
      <c r="AR21" s="76">
        <v>16</v>
      </c>
      <c r="AS21" s="89">
        <f t="shared" si="2"/>
        <v>14.5</v>
      </c>
      <c r="AT21" s="83">
        <f t="shared" si="3"/>
        <v>1.0638297872340425</v>
      </c>
      <c r="AU21" s="80" t="s">
        <v>157</v>
      </c>
      <c r="AV21" s="80">
        <v>4</v>
      </c>
      <c r="AW21" s="80">
        <f t="shared" si="4"/>
        <v>0.8</v>
      </c>
      <c r="AX21" s="79">
        <v>14</v>
      </c>
      <c r="AZ21" s="8">
        <v>45</v>
      </c>
      <c r="BA21" s="11">
        <f t="shared" si="5"/>
        <v>0.68181818181818177</v>
      </c>
      <c r="BB21" s="128" t="s">
        <v>218</v>
      </c>
      <c r="BC21" s="8">
        <v>39</v>
      </c>
      <c r="BD21" s="11">
        <f t="shared" si="6"/>
        <v>0.54166666666666663</v>
      </c>
      <c r="BE21" s="11">
        <v>1</v>
      </c>
      <c r="BF21" s="133">
        <f t="shared" si="7"/>
        <v>0.25</v>
      </c>
      <c r="BG21" s="128" t="s">
        <v>217</v>
      </c>
      <c r="BH21" s="155">
        <v>0</v>
      </c>
      <c r="BI21" s="154">
        <f t="shared" si="8"/>
        <v>0</v>
      </c>
      <c r="BJ21" s="80" t="s">
        <v>157</v>
      </c>
      <c r="BK21" s="80"/>
      <c r="BL21" s="144"/>
      <c r="BM21" s="150" t="s">
        <v>183</v>
      </c>
      <c r="BN21" s="150" t="s">
        <v>157</v>
      </c>
      <c r="BO21" s="150" t="s">
        <v>157</v>
      </c>
      <c r="BP21" s="150">
        <v>3</v>
      </c>
      <c r="BQ21" s="150">
        <v>1</v>
      </c>
      <c r="BR21" s="150">
        <v>1</v>
      </c>
      <c r="BS21" s="150">
        <v>1</v>
      </c>
      <c r="BT21" s="149" t="s">
        <v>183</v>
      </c>
      <c r="BU21" s="152">
        <v>4</v>
      </c>
      <c r="BV21" s="160">
        <f t="shared" si="9"/>
        <v>1</v>
      </c>
      <c r="BW21" s="161">
        <v>0.25</v>
      </c>
      <c r="BX21" s="162">
        <v>0.8</v>
      </c>
      <c r="BY21" s="164">
        <v>0</v>
      </c>
      <c r="BZ21" s="161">
        <f t="shared" si="11"/>
        <v>2.0499999999999998</v>
      </c>
      <c r="CA21" s="163" t="s">
        <v>156</v>
      </c>
    </row>
    <row r="22" spans="1:80">
      <c r="A22" s="1" t="s">
        <v>285</v>
      </c>
      <c r="B22" s="1" t="s">
        <v>236</v>
      </c>
      <c r="E22" s="8">
        <v>-1</v>
      </c>
      <c r="F22" s="8">
        <v>0.5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8">
        <v>49</v>
      </c>
      <c r="R22" s="11">
        <f t="shared" si="0"/>
        <v>0.74242424242424243</v>
      </c>
      <c r="S22" s="128" t="s">
        <v>156</v>
      </c>
      <c r="T22" s="8">
        <v>50</v>
      </c>
      <c r="U22" s="11">
        <f t="shared" si="1"/>
        <v>0.69444444444444442</v>
      </c>
      <c r="V22" s="128" t="s">
        <v>350</v>
      </c>
      <c r="W22" s="8"/>
      <c r="X22" s="8"/>
      <c r="Y22" s="8"/>
      <c r="Z22" s="8"/>
      <c r="AA22" s="8" t="s">
        <v>158</v>
      </c>
      <c r="AB22" s="8"/>
      <c r="AC22" s="8"/>
      <c r="AD22" s="8"/>
      <c r="AE22" s="8" t="s">
        <v>338</v>
      </c>
      <c r="AF22" s="8" t="s">
        <v>157</v>
      </c>
      <c r="AG22" s="8">
        <v>3</v>
      </c>
      <c r="AH22" s="8">
        <v>2</v>
      </c>
      <c r="AI22" s="8">
        <v>0.5</v>
      </c>
      <c r="AJ22" s="127">
        <v>0</v>
      </c>
      <c r="AK22" s="90">
        <v>11</v>
      </c>
      <c r="AL22" s="77">
        <v>12</v>
      </c>
      <c r="AM22" s="77">
        <v>13</v>
      </c>
      <c r="AN22" s="77">
        <v>8</v>
      </c>
      <c r="AO22" s="23">
        <v>9</v>
      </c>
      <c r="AP22" s="77">
        <v>15</v>
      </c>
      <c r="AQ22" s="76">
        <v>14</v>
      </c>
      <c r="AR22" s="76">
        <v>16</v>
      </c>
      <c r="AS22" s="89">
        <f t="shared" si="2"/>
        <v>12.25</v>
      </c>
      <c r="AT22" s="83">
        <f t="shared" si="3"/>
        <v>0.89875275128393251</v>
      </c>
      <c r="AU22" s="80" t="s">
        <v>183</v>
      </c>
      <c r="AV22" s="80">
        <v>4</v>
      </c>
      <c r="AW22" s="80">
        <f t="shared" si="4"/>
        <v>0.8</v>
      </c>
      <c r="AX22" s="79">
        <v>9</v>
      </c>
      <c r="AZ22" s="8">
        <v>49</v>
      </c>
      <c r="BA22" s="11">
        <f t="shared" si="5"/>
        <v>0.74242424242424243</v>
      </c>
      <c r="BB22" s="128" t="s">
        <v>156</v>
      </c>
      <c r="BC22" s="8">
        <v>50</v>
      </c>
      <c r="BD22" s="11">
        <f t="shared" si="6"/>
        <v>0.69444444444444442</v>
      </c>
      <c r="BE22" s="11">
        <v>2</v>
      </c>
      <c r="BF22" s="133">
        <f t="shared" si="7"/>
        <v>0.5</v>
      </c>
      <c r="BG22" s="128" t="s">
        <v>350</v>
      </c>
      <c r="BH22" s="155">
        <v>2</v>
      </c>
      <c r="BI22" s="154">
        <f t="shared" si="8"/>
        <v>0.6</v>
      </c>
      <c r="BJ22" s="80" t="s">
        <v>183</v>
      </c>
      <c r="BK22" s="80"/>
      <c r="BL22" s="144"/>
      <c r="BM22" s="150" t="s">
        <v>354</v>
      </c>
      <c r="BN22" s="150" t="s">
        <v>338</v>
      </c>
      <c r="BO22" s="150" t="s">
        <v>157</v>
      </c>
      <c r="BP22" s="150">
        <v>3</v>
      </c>
      <c r="BQ22" s="150">
        <v>2</v>
      </c>
      <c r="BR22" s="150">
        <v>0.5</v>
      </c>
      <c r="BS22" s="150">
        <v>0</v>
      </c>
      <c r="BT22" s="149" t="s">
        <v>183</v>
      </c>
      <c r="BU22" s="152">
        <v>3</v>
      </c>
      <c r="BV22" s="160">
        <f t="shared" si="9"/>
        <v>0.75</v>
      </c>
      <c r="BW22" s="161">
        <v>0.5</v>
      </c>
      <c r="BX22" s="162">
        <v>0.8</v>
      </c>
      <c r="BY22" s="164">
        <v>0.6</v>
      </c>
      <c r="BZ22" s="161">
        <f t="shared" si="11"/>
        <v>2.65</v>
      </c>
      <c r="CA22" s="163" t="s">
        <v>156</v>
      </c>
    </row>
    <row r="23" spans="1:80">
      <c r="A23" s="1" t="s">
        <v>50</v>
      </c>
      <c r="B23" s="1" t="s">
        <v>85</v>
      </c>
      <c r="E23" s="8"/>
      <c r="F23" s="8">
        <v>2</v>
      </c>
      <c r="G23" s="8">
        <v>-1</v>
      </c>
      <c r="H23" s="8"/>
      <c r="I23" s="8"/>
      <c r="J23" s="8"/>
      <c r="K23" s="8"/>
      <c r="L23" s="8"/>
      <c r="M23" s="8"/>
      <c r="N23" s="8"/>
      <c r="O23" s="8"/>
      <c r="P23" s="8"/>
      <c r="Q23" s="8">
        <v>70</v>
      </c>
      <c r="R23" s="11">
        <f t="shared" si="0"/>
        <v>1.0606060606060606</v>
      </c>
      <c r="S23" s="128" t="s">
        <v>157</v>
      </c>
      <c r="T23" s="8">
        <v>70</v>
      </c>
      <c r="U23" s="11">
        <f t="shared" si="1"/>
        <v>0.97222222222222221</v>
      </c>
      <c r="V23" s="128" t="s">
        <v>157</v>
      </c>
      <c r="W23" s="8">
        <v>-1</v>
      </c>
      <c r="X23" s="8"/>
      <c r="Y23" s="8"/>
      <c r="Z23" s="8"/>
      <c r="AA23" s="8" t="s">
        <v>158</v>
      </c>
      <c r="AB23" s="8"/>
      <c r="AC23" s="8"/>
      <c r="AD23" s="8"/>
      <c r="AE23" s="8" t="s">
        <v>157</v>
      </c>
      <c r="AF23" s="8" t="s">
        <v>157</v>
      </c>
      <c r="AG23" s="8">
        <v>4</v>
      </c>
      <c r="AH23" s="8">
        <v>3</v>
      </c>
      <c r="AI23" s="8">
        <v>2</v>
      </c>
      <c r="AJ23" s="127">
        <v>2</v>
      </c>
      <c r="AK23" s="77">
        <v>11</v>
      </c>
      <c r="AL23" s="23">
        <v>13</v>
      </c>
      <c r="AM23" s="77">
        <v>13.5</v>
      </c>
      <c r="AN23" s="77">
        <v>15</v>
      </c>
      <c r="AO23" s="77">
        <v>0</v>
      </c>
      <c r="AP23" s="77">
        <v>15</v>
      </c>
      <c r="AQ23" s="76">
        <v>12</v>
      </c>
      <c r="AR23" s="76">
        <v>16</v>
      </c>
      <c r="AS23" s="89">
        <f t="shared" si="2"/>
        <v>11.9375</v>
      </c>
      <c r="AT23" s="83">
        <f t="shared" si="3"/>
        <v>0.8758253851797505</v>
      </c>
      <c r="AU23" s="80" t="s">
        <v>338</v>
      </c>
      <c r="AV23" s="80">
        <v>3</v>
      </c>
      <c r="AW23" s="80">
        <f t="shared" si="4"/>
        <v>0.60000000000000009</v>
      </c>
      <c r="AX23" s="79">
        <v>13</v>
      </c>
      <c r="AZ23" s="8">
        <v>70</v>
      </c>
      <c r="BA23" s="11">
        <f t="shared" si="5"/>
        <v>1.0606060606060606</v>
      </c>
      <c r="BB23" s="128" t="s">
        <v>157</v>
      </c>
      <c r="BC23" s="8">
        <v>70</v>
      </c>
      <c r="BD23" s="11">
        <f t="shared" si="6"/>
        <v>0.97222222222222221</v>
      </c>
      <c r="BE23" s="11">
        <v>4</v>
      </c>
      <c r="BF23" s="133">
        <f t="shared" si="7"/>
        <v>1</v>
      </c>
      <c r="BG23" s="128" t="s">
        <v>157</v>
      </c>
      <c r="BH23" s="155">
        <v>4</v>
      </c>
      <c r="BI23" s="154">
        <f t="shared" si="8"/>
        <v>1.2</v>
      </c>
      <c r="BJ23" s="80" t="s">
        <v>338</v>
      </c>
      <c r="BK23" s="80"/>
      <c r="BL23" s="144"/>
      <c r="BM23" s="150" t="s">
        <v>183</v>
      </c>
      <c r="BN23" s="150" t="s">
        <v>157</v>
      </c>
      <c r="BO23" s="150" t="s">
        <v>157</v>
      </c>
      <c r="BP23" s="150">
        <v>4</v>
      </c>
      <c r="BQ23" s="150">
        <v>3</v>
      </c>
      <c r="BR23" s="150">
        <v>2</v>
      </c>
      <c r="BS23" s="150">
        <v>2</v>
      </c>
      <c r="BT23" s="149" t="s">
        <v>183</v>
      </c>
      <c r="BU23" s="152">
        <v>4</v>
      </c>
      <c r="BV23" s="160">
        <f t="shared" si="9"/>
        <v>1</v>
      </c>
      <c r="BW23" s="161">
        <v>1</v>
      </c>
      <c r="BX23" s="162">
        <v>0.6</v>
      </c>
      <c r="BY23" s="164">
        <v>1.2</v>
      </c>
      <c r="BZ23" s="161">
        <f t="shared" si="11"/>
        <v>3.8</v>
      </c>
      <c r="CA23" s="163" t="s">
        <v>157</v>
      </c>
    </row>
    <row r="24" spans="1:80">
      <c r="A24" s="1" t="s">
        <v>51</v>
      </c>
      <c r="B24" s="1" t="s">
        <v>86</v>
      </c>
      <c r="E24" s="8"/>
      <c r="F24" s="8">
        <v>2</v>
      </c>
      <c r="G24" s="8"/>
      <c r="H24" s="8">
        <v>-1</v>
      </c>
      <c r="I24" s="8"/>
      <c r="J24" s="8"/>
      <c r="K24" s="8"/>
      <c r="L24" s="8"/>
      <c r="M24" s="8"/>
      <c r="N24" s="8"/>
      <c r="O24" s="8"/>
      <c r="P24" s="8"/>
      <c r="Q24" s="8">
        <v>49</v>
      </c>
      <c r="R24" s="11">
        <f t="shared" si="0"/>
        <v>0.74242424242424243</v>
      </c>
      <c r="S24" s="128" t="s">
        <v>156</v>
      </c>
      <c r="T24" s="8">
        <v>46</v>
      </c>
      <c r="U24" s="11">
        <f t="shared" si="1"/>
        <v>0.63888888888888884</v>
      </c>
      <c r="V24" s="128" t="s">
        <v>218</v>
      </c>
      <c r="W24" s="8"/>
      <c r="X24" s="8"/>
      <c r="Y24" s="8"/>
      <c r="Z24" s="8"/>
      <c r="AA24" s="8"/>
      <c r="AB24" s="8"/>
      <c r="AC24" s="8"/>
      <c r="AD24" s="8"/>
      <c r="AE24" s="8">
        <v>0</v>
      </c>
      <c r="AF24" s="8" t="s">
        <v>157</v>
      </c>
      <c r="AG24" s="8">
        <v>0</v>
      </c>
      <c r="AH24" s="8">
        <v>1</v>
      </c>
      <c r="AI24" s="8">
        <v>2</v>
      </c>
      <c r="AJ24" s="127">
        <v>1</v>
      </c>
      <c r="AK24" s="77">
        <v>11</v>
      </c>
      <c r="AL24" s="77">
        <v>11</v>
      </c>
      <c r="AM24" s="77">
        <v>14</v>
      </c>
      <c r="AN24" s="23">
        <v>12</v>
      </c>
      <c r="AO24" s="77">
        <v>12</v>
      </c>
      <c r="AP24" s="77">
        <v>15</v>
      </c>
      <c r="AQ24" s="76">
        <v>10</v>
      </c>
      <c r="AR24" s="76">
        <v>13</v>
      </c>
      <c r="AS24" s="89">
        <f t="shared" si="2"/>
        <v>12.25</v>
      </c>
      <c r="AT24" s="83">
        <f t="shared" si="3"/>
        <v>0.89875275128393251</v>
      </c>
      <c r="AU24" s="80" t="s">
        <v>157</v>
      </c>
      <c r="AV24" s="80">
        <v>4</v>
      </c>
      <c r="AW24" s="80">
        <f t="shared" si="4"/>
        <v>0.8</v>
      </c>
      <c r="AX24" s="79">
        <v>12</v>
      </c>
      <c r="AZ24" s="8">
        <v>49</v>
      </c>
      <c r="BA24" s="11">
        <f t="shared" si="5"/>
        <v>0.74242424242424243</v>
      </c>
      <c r="BB24" s="128" t="s">
        <v>156</v>
      </c>
      <c r="BC24" s="8">
        <v>46</v>
      </c>
      <c r="BD24" s="11">
        <f t="shared" si="6"/>
        <v>0.63888888888888884</v>
      </c>
      <c r="BE24" s="11">
        <v>2</v>
      </c>
      <c r="BF24" s="133">
        <f t="shared" si="7"/>
        <v>0.5</v>
      </c>
      <c r="BG24" s="128" t="s">
        <v>218</v>
      </c>
      <c r="BH24" s="155">
        <v>1</v>
      </c>
      <c r="BI24" s="154">
        <f t="shared" si="8"/>
        <v>0.3</v>
      </c>
      <c r="BJ24" s="80" t="s">
        <v>157</v>
      </c>
      <c r="BK24" s="80"/>
      <c r="BL24" s="144"/>
      <c r="BM24" s="150">
        <v>0</v>
      </c>
      <c r="BN24" s="150">
        <v>0</v>
      </c>
      <c r="BO24" s="150" t="s">
        <v>157</v>
      </c>
      <c r="BP24" s="150">
        <v>0</v>
      </c>
      <c r="BQ24" s="150">
        <v>1</v>
      </c>
      <c r="BR24" s="150">
        <v>2</v>
      </c>
      <c r="BS24" s="150">
        <v>1</v>
      </c>
      <c r="BT24" s="149" t="s">
        <v>183</v>
      </c>
      <c r="BU24" s="152">
        <v>2</v>
      </c>
      <c r="BV24" s="160">
        <f t="shared" si="9"/>
        <v>0.5</v>
      </c>
      <c r="BW24" s="161">
        <v>0.5</v>
      </c>
      <c r="BX24" s="162">
        <v>0.8</v>
      </c>
      <c r="BY24" s="164">
        <v>0.3</v>
      </c>
      <c r="BZ24" s="161">
        <f t="shared" si="11"/>
        <v>2.1</v>
      </c>
      <c r="CA24" s="163" t="s">
        <v>156</v>
      </c>
    </row>
    <row r="25" spans="1:80">
      <c r="A25" s="1" t="s">
        <v>52</v>
      </c>
      <c r="B25" s="1" t="s">
        <v>106</v>
      </c>
      <c r="C25" s="3">
        <v>-1</v>
      </c>
      <c r="E25" s="8"/>
      <c r="F25" s="8">
        <v>0</v>
      </c>
      <c r="G25" s="8"/>
      <c r="H25" s="8"/>
      <c r="I25" s="8"/>
      <c r="J25" s="8"/>
      <c r="K25" s="8"/>
      <c r="L25" s="8"/>
      <c r="M25" s="8"/>
      <c r="N25" s="8"/>
      <c r="O25" s="8"/>
      <c r="P25" s="8"/>
      <c r="Q25" s="8">
        <v>48</v>
      </c>
      <c r="R25" s="11">
        <f t="shared" si="0"/>
        <v>0.72727272727272729</v>
      </c>
      <c r="S25" s="128" t="s">
        <v>156</v>
      </c>
      <c r="T25" s="8">
        <v>63</v>
      </c>
      <c r="U25" s="11">
        <f t="shared" si="1"/>
        <v>0.875</v>
      </c>
      <c r="V25" s="128" t="s">
        <v>321</v>
      </c>
      <c r="W25" s="8">
        <v>-1</v>
      </c>
      <c r="X25" s="8"/>
      <c r="Y25" s="8"/>
      <c r="Z25" s="8"/>
      <c r="AA25" s="8"/>
      <c r="AB25" s="8">
        <v>-1</v>
      </c>
      <c r="AC25" s="8"/>
      <c r="AD25" s="8"/>
      <c r="AE25" s="8">
        <v>0</v>
      </c>
      <c r="AF25" s="8" t="s">
        <v>157</v>
      </c>
      <c r="AG25" s="8">
        <v>4</v>
      </c>
      <c r="AH25" s="8">
        <v>4</v>
      </c>
      <c r="AI25" s="8">
        <v>0</v>
      </c>
      <c r="AJ25" s="127">
        <v>4</v>
      </c>
      <c r="AK25" s="77">
        <v>11</v>
      </c>
      <c r="AL25" s="77">
        <v>10</v>
      </c>
      <c r="AM25" s="77">
        <v>14</v>
      </c>
      <c r="AN25" s="77">
        <v>15</v>
      </c>
      <c r="AO25" s="77">
        <v>15</v>
      </c>
      <c r="AP25" s="77">
        <v>13</v>
      </c>
      <c r="AQ25" s="20">
        <v>12</v>
      </c>
      <c r="AR25" s="76">
        <v>0</v>
      </c>
      <c r="AS25" s="89">
        <f t="shared" si="2"/>
        <v>11.25</v>
      </c>
      <c r="AT25" s="83">
        <f t="shared" si="3"/>
        <v>0.82538517975055026</v>
      </c>
      <c r="AU25" s="80" t="s">
        <v>338</v>
      </c>
      <c r="AV25" s="80">
        <v>3</v>
      </c>
      <c r="AW25" s="80">
        <f t="shared" si="4"/>
        <v>0.60000000000000009</v>
      </c>
      <c r="AX25" s="79">
        <v>12</v>
      </c>
      <c r="AZ25" s="8">
        <v>48</v>
      </c>
      <c r="BA25" s="11">
        <f t="shared" si="5"/>
        <v>0.72727272727272729</v>
      </c>
      <c r="BB25" s="128" t="s">
        <v>156</v>
      </c>
      <c r="BC25" s="8">
        <v>63</v>
      </c>
      <c r="BD25" s="11">
        <f t="shared" si="6"/>
        <v>0.875</v>
      </c>
      <c r="BE25" s="11">
        <v>2</v>
      </c>
      <c r="BF25" s="133">
        <f t="shared" si="7"/>
        <v>0.5</v>
      </c>
      <c r="BG25" s="128" t="s">
        <v>321</v>
      </c>
      <c r="BH25" s="155">
        <v>3</v>
      </c>
      <c r="BI25" s="154">
        <f t="shared" si="8"/>
        <v>0.89999999999999991</v>
      </c>
      <c r="BJ25" s="80" t="s">
        <v>338</v>
      </c>
      <c r="BK25" s="80"/>
      <c r="BL25" s="144"/>
      <c r="BM25" s="150">
        <v>0</v>
      </c>
      <c r="BN25" s="150">
        <v>0</v>
      </c>
      <c r="BO25" s="150" t="s">
        <v>157</v>
      </c>
      <c r="BP25" s="150">
        <v>4</v>
      </c>
      <c r="BQ25" s="150">
        <v>4</v>
      </c>
      <c r="BR25" s="150">
        <v>0</v>
      </c>
      <c r="BS25" s="150">
        <v>4</v>
      </c>
      <c r="BT25" s="149" t="s">
        <v>354</v>
      </c>
      <c r="BU25" s="152">
        <v>2</v>
      </c>
      <c r="BV25" s="160">
        <f t="shared" si="9"/>
        <v>0.5</v>
      </c>
      <c r="BW25" s="161">
        <v>0.5</v>
      </c>
      <c r="BX25" s="162">
        <v>0.6</v>
      </c>
      <c r="BY25" s="164">
        <v>0.9</v>
      </c>
      <c r="BZ25" s="161">
        <f t="shared" si="11"/>
        <v>2.5</v>
      </c>
      <c r="CA25" s="163" t="s">
        <v>156</v>
      </c>
    </row>
    <row r="26" spans="1:80">
      <c r="A26" s="1" t="s">
        <v>53</v>
      </c>
      <c r="B26" s="1" t="s">
        <v>87</v>
      </c>
      <c r="C26" s="3">
        <v>-1</v>
      </c>
      <c r="E26" s="8"/>
      <c r="F26" s="8">
        <v>0</v>
      </c>
      <c r="G26" s="8">
        <v>-1</v>
      </c>
      <c r="H26" s="8"/>
      <c r="I26" s="8">
        <v>-1</v>
      </c>
      <c r="J26" s="8">
        <v>-1</v>
      </c>
      <c r="K26" s="8"/>
      <c r="L26" s="8"/>
      <c r="M26" s="8">
        <v>-1</v>
      </c>
      <c r="N26" s="8">
        <v>-1</v>
      </c>
      <c r="O26" s="8">
        <v>-1</v>
      </c>
      <c r="P26" s="8"/>
      <c r="Q26" s="8">
        <v>0</v>
      </c>
      <c r="R26" s="11">
        <f t="shared" si="0"/>
        <v>0</v>
      </c>
      <c r="S26" s="128" t="s">
        <v>217</v>
      </c>
      <c r="T26" s="8">
        <v>0</v>
      </c>
      <c r="U26" s="11">
        <f t="shared" si="1"/>
        <v>0</v>
      </c>
      <c r="V26" s="128" t="s">
        <v>217</v>
      </c>
      <c r="W26" s="8">
        <v>-1</v>
      </c>
      <c r="X26" s="8">
        <v>-1</v>
      </c>
      <c r="Y26" s="8"/>
      <c r="Z26" s="8"/>
      <c r="AA26" s="8"/>
      <c r="AB26" s="8">
        <v>-1</v>
      </c>
      <c r="AC26" s="8"/>
      <c r="AD26" s="8"/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127">
        <v>20</v>
      </c>
      <c r="AK26" s="77">
        <v>7</v>
      </c>
      <c r="AL26" s="77">
        <v>0</v>
      </c>
      <c r="AM26" s="77">
        <v>0</v>
      </c>
      <c r="AN26" s="77">
        <v>0</v>
      </c>
      <c r="AO26" s="77">
        <v>0</v>
      </c>
      <c r="AP26" s="77">
        <v>0</v>
      </c>
      <c r="AQ26" s="76">
        <v>0</v>
      </c>
      <c r="AR26" s="76">
        <v>0</v>
      </c>
      <c r="AS26" s="89">
        <f t="shared" si="2"/>
        <v>0.875</v>
      </c>
      <c r="AT26" s="83">
        <f t="shared" si="3"/>
        <v>6.4196625091709467E-2</v>
      </c>
      <c r="AU26" s="80" t="s">
        <v>217</v>
      </c>
      <c r="AV26" s="80">
        <v>0</v>
      </c>
      <c r="AW26" s="80">
        <f t="shared" si="4"/>
        <v>0</v>
      </c>
      <c r="AX26" s="79">
        <v>0</v>
      </c>
      <c r="AZ26" s="8">
        <v>0</v>
      </c>
      <c r="BA26" s="11">
        <f t="shared" si="5"/>
        <v>0</v>
      </c>
      <c r="BB26" s="128" t="s">
        <v>217</v>
      </c>
      <c r="BC26" s="8">
        <v>0</v>
      </c>
      <c r="BD26" s="11">
        <f t="shared" si="6"/>
        <v>0</v>
      </c>
      <c r="BE26" s="11">
        <v>0</v>
      </c>
      <c r="BF26" s="133">
        <f t="shared" si="7"/>
        <v>0</v>
      </c>
      <c r="BG26" s="128" t="s">
        <v>217</v>
      </c>
      <c r="BH26" s="155">
        <v>0</v>
      </c>
      <c r="BI26" s="154">
        <f t="shared" si="8"/>
        <v>0</v>
      </c>
      <c r="BJ26" s="80" t="s">
        <v>217</v>
      </c>
      <c r="BK26" s="80"/>
      <c r="BL26" s="144"/>
      <c r="BM26" s="150">
        <v>0</v>
      </c>
      <c r="BN26" s="150">
        <v>0</v>
      </c>
      <c r="BO26" s="150">
        <v>0</v>
      </c>
      <c r="BP26" s="150">
        <v>0</v>
      </c>
      <c r="BQ26" s="150">
        <v>0</v>
      </c>
      <c r="BR26" s="150">
        <v>0</v>
      </c>
      <c r="BS26" s="150">
        <v>20</v>
      </c>
      <c r="BT26" s="149" t="s">
        <v>221</v>
      </c>
      <c r="BU26" s="152">
        <v>0</v>
      </c>
      <c r="BV26" s="160">
        <f t="shared" si="9"/>
        <v>0</v>
      </c>
      <c r="BW26" s="161">
        <f t="shared" ref="BW5:BW42" si="12">BV26*0.25</f>
        <v>0</v>
      </c>
      <c r="BX26" s="162">
        <v>0</v>
      </c>
      <c r="BY26" s="164">
        <v>0</v>
      </c>
      <c r="BZ26" s="161">
        <f t="shared" si="11"/>
        <v>0</v>
      </c>
      <c r="CA26" s="163" t="s">
        <v>217</v>
      </c>
      <c r="CB26" s="21">
        <v>41732</v>
      </c>
    </row>
    <row r="27" spans="1:80">
      <c r="A27" s="1" t="s">
        <v>54</v>
      </c>
      <c r="B27" s="1" t="s">
        <v>88</v>
      </c>
      <c r="E27" s="8"/>
      <c r="F27" s="8">
        <v>0</v>
      </c>
      <c r="G27" s="8"/>
      <c r="H27" s="8"/>
      <c r="I27" s="8"/>
      <c r="J27" s="8"/>
      <c r="K27" s="8"/>
      <c r="L27" s="8"/>
      <c r="M27" s="8"/>
      <c r="N27" s="8">
        <v>-1</v>
      </c>
      <c r="O27" s="8"/>
      <c r="P27" s="8"/>
      <c r="Q27" s="8">
        <v>60</v>
      </c>
      <c r="R27" s="11">
        <f t="shared" si="0"/>
        <v>0.90909090909090906</v>
      </c>
      <c r="S27" s="128" t="s">
        <v>157</v>
      </c>
      <c r="T27" s="8">
        <v>54</v>
      </c>
      <c r="U27" s="11">
        <f t="shared" si="1"/>
        <v>0.75</v>
      </c>
      <c r="V27" s="128" t="s">
        <v>156</v>
      </c>
      <c r="W27" s="8"/>
      <c r="X27" s="8"/>
      <c r="Y27" s="8"/>
      <c r="Z27" s="8"/>
      <c r="AA27" s="8"/>
      <c r="AB27" s="8"/>
      <c r="AC27" s="8"/>
      <c r="AD27" s="8"/>
      <c r="AE27" s="8" t="s">
        <v>338</v>
      </c>
      <c r="AF27" s="8" t="s">
        <v>157</v>
      </c>
      <c r="AG27" s="8">
        <v>4</v>
      </c>
      <c r="AH27" s="8">
        <v>4</v>
      </c>
      <c r="AI27" s="8">
        <v>0</v>
      </c>
      <c r="AJ27" s="127">
        <v>0</v>
      </c>
      <c r="AK27" s="23">
        <v>12</v>
      </c>
      <c r="AL27" s="77">
        <v>13</v>
      </c>
      <c r="AM27" s="77">
        <v>12</v>
      </c>
      <c r="AN27" s="77">
        <v>15</v>
      </c>
      <c r="AO27" s="77">
        <v>14</v>
      </c>
      <c r="AP27" s="77">
        <v>15</v>
      </c>
      <c r="AQ27" s="76">
        <v>14</v>
      </c>
      <c r="AR27" s="76">
        <v>15</v>
      </c>
      <c r="AS27" s="89">
        <f t="shared" si="2"/>
        <v>13.75</v>
      </c>
      <c r="AT27" s="83">
        <f t="shared" si="3"/>
        <v>1.0088041085840058</v>
      </c>
      <c r="AU27" s="80" t="s">
        <v>157</v>
      </c>
      <c r="AV27" s="80">
        <v>4</v>
      </c>
      <c r="AW27" s="80">
        <f t="shared" si="4"/>
        <v>0.8</v>
      </c>
      <c r="AX27" s="79">
        <v>12</v>
      </c>
      <c r="AZ27" s="8">
        <v>60</v>
      </c>
      <c r="BA27" s="11">
        <f t="shared" si="5"/>
        <v>0.90909090909090906</v>
      </c>
      <c r="BB27" s="128" t="s">
        <v>157</v>
      </c>
      <c r="BC27" s="8">
        <v>54</v>
      </c>
      <c r="BD27" s="11">
        <f t="shared" si="6"/>
        <v>0.75</v>
      </c>
      <c r="BE27" s="11">
        <v>4</v>
      </c>
      <c r="BF27" s="133">
        <f t="shared" si="7"/>
        <v>1</v>
      </c>
      <c r="BG27" s="128" t="s">
        <v>156</v>
      </c>
      <c r="BH27" s="155">
        <v>2</v>
      </c>
      <c r="BI27" s="154">
        <f t="shared" si="8"/>
        <v>0.6</v>
      </c>
      <c r="BJ27" s="80" t="s">
        <v>157</v>
      </c>
      <c r="BK27" s="80"/>
      <c r="BL27" s="144"/>
      <c r="BM27" s="150">
        <v>0</v>
      </c>
      <c r="BN27" s="150" t="s">
        <v>338</v>
      </c>
      <c r="BO27" s="150" t="s">
        <v>157</v>
      </c>
      <c r="BP27" s="150">
        <v>4</v>
      </c>
      <c r="BQ27" s="150">
        <v>4</v>
      </c>
      <c r="BR27" s="150">
        <v>0</v>
      </c>
      <c r="BS27" s="150">
        <v>0</v>
      </c>
      <c r="BT27" s="149" t="s">
        <v>183</v>
      </c>
      <c r="BU27" s="152">
        <v>3</v>
      </c>
      <c r="BV27" s="160">
        <f t="shared" si="9"/>
        <v>0.75</v>
      </c>
      <c r="BW27" s="161">
        <v>1</v>
      </c>
      <c r="BX27" s="162">
        <v>0.8</v>
      </c>
      <c r="BY27" s="164">
        <v>0.6</v>
      </c>
      <c r="BZ27" s="161">
        <f t="shared" si="11"/>
        <v>3.15</v>
      </c>
      <c r="CA27" s="163" t="s">
        <v>338</v>
      </c>
    </row>
    <row r="28" spans="1:80">
      <c r="A28" s="1" t="s">
        <v>56</v>
      </c>
      <c r="B28" s="1" t="s">
        <v>55</v>
      </c>
      <c r="E28" s="8"/>
      <c r="F28" s="8">
        <v>1</v>
      </c>
      <c r="G28" s="8"/>
      <c r="H28" s="8"/>
      <c r="I28" s="8"/>
      <c r="J28" s="8"/>
      <c r="K28" s="8"/>
      <c r="L28" s="8"/>
      <c r="M28" s="8"/>
      <c r="N28" s="8"/>
      <c r="O28" s="8"/>
      <c r="P28" s="8"/>
      <c r="Q28" s="8">
        <v>72</v>
      </c>
      <c r="R28" s="11">
        <f t="shared" si="0"/>
        <v>1.0909090909090908</v>
      </c>
      <c r="S28" s="128" t="s">
        <v>157</v>
      </c>
      <c r="T28" s="8">
        <v>75</v>
      </c>
      <c r="U28" s="11">
        <f t="shared" si="1"/>
        <v>1.0416666666666667</v>
      </c>
      <c r="V28" s="128" t="s">
        <v>157</v>
      </c>
      <c r="W28" s="8">
        <v>-1</v>
      </c>
      <c r="X28" s="8"/>
      <c r="Y28" s="8"/>
      <c r="Z28" s="8"/>
      <c r="AA28" s="8" t="s">
        <v>152</v>
      </c>
      <c r="AB28" s="8"/>
      <c r="AC28" s="8"/>
      <c r="AD28" s="8"/>
      <c r="AE28" s="8" t="s">
        <v>157</v>
      </c>
      <c r="AF28" s="8" t="s">
        <v>157</v>
      </c>
      <c r="AG28" s="8">
        <v>4</v>
      </c>
      <c r="AH28" s="8">
        <v>3</v>
      </c>
      <c r="AI28" s="8">
        <v>1</v>
      </c>
      <c r="AJ28" s="127">
        <v>0</v>
      </c>
      <c r="AK28" s="23">
        <v>12</v>
      </c>
      <c r="AL28" s="77">
        <v>14</v>
      </c>
      <c r="AM28" s="77">
        <v>14</v>
      </c>
      <c r="AN28" s="77">
        <v>16</v>
      </c>
      <c r="AO28" s="77">
        <v>14</v>
      </c>
      <c r="AP28" s="77">
        <v>13</v>
      </c>
      <c r="AQ28" s="76">
        <v>12</v>
      </c>
      <c r="AR28" s="76">
        <v>15</v>
      </c>
      <c r="AS28" s="89">
        <f t="shared" si="2"/>
        <v>13.75</v>
      </c>
      <c r="AT28" s="83">
        <f t="shared" si="3"/>
        <v>1.0088041085840058</v>
      </c>
      <c r="AU28" s="80" t="s">
        <v>157</v>
      </c>
      <c r="AV28" s="80">
        <v>4</v>
      </c>
      <c r="AW28" s="80">
        <f t="shared" si="4"/>
        <v>0.8</v>
      </c>
      <c r="AX28" s="79">
        <v>12</v>
      </c>
      <c r="AZ28" s="8">
        <v>72</v>
      </c>
      <c r="BA28" s="11">
        <f t="shared" si="5"/>
        <v>1.0909090909090908</v>
      </c>
      <c r="BB28" s="128" t="s">
        <v>157</v>
      </c>
      <c r="BC28" s="8">
        <v>75</v>
      </c>
      <c r="BD28" s="11">
        <f t="shared" si="6"/>
        <v>1.0416666666666667</v>
      </c>
      <c r="BE28" s="11">
        <v>4</v>
      </c>
      <c r="BF28" s="133">
        <f t="shared" si="7"/>
        <v>1</v>
      </c>
      <c r="BG28" s="128" t="s">
        <v>157</v>
      </c>
      <c r="BH28" s="155">
        <v>4</v>
      </c>
      <c r="BI28" s="154">
        <f t="shared" si="8"/>
        <v>1.2</v>
      </c>
      <c r="BJ28" s="80" t="s">
        <v>157</v>
      </c>
      <c r="BK28" s="80"/>
      <c r="BL28" s="144"/>
      <c r="BM28" s="150" t="s">
        <v>183</v>
      </c>
      <c r="BN28" s="150" t="s">
        <v>157</v>
      </c>
      <c r="BO28" s="150" t="s">
        <v>157</v>
      </c>
      <c r="BP28" s="150">
        <v>4</v>
      </c>
      <c r="BQ28" s="150">
        <v>3</v>
      </c>
      <c r="BR28" s="150">
        <v>1</v>
      </c>
      <c r="BS28" s="150">
        <v>0</v>
      </c>
      <c r="BT28" s="149" t="s">
        <v>183</v>
      </c>
      <c r="BU28" s="152">
        <v>4</v>
      </c>
      <c r="BV28" s="160">
        <f t="shared" si="9"/>
        <v>1</v>
      </c>
      <c r="BW28" s="161">
        <v>1</v>
      </c>
      <c r="BX28" s="162">
        <v>0.8</v>
      </c>
      <c r="BY28" s="164">
        <v>1.2</v>
      </c>
      <c r="BZ28" s="161">
        <f t="shared" si="11"/>
        <v>4</v>
      </c>
      <c r="CA28" s="163" t="s">
        <v>157</v>
      </c>
    </row>
    <row r="29" spans="1:80">
      <c r="A29" s="1" t="s">
        <v>57</v>
      </c>
      <c r="B29" s="1" t="s">
        <v>89</v>
      </c>
      <c r="E29" s="8"/>
      <c r="F29" s="8">
        <v>1</v>
      </c>
      <c r="G29" s="8"/>
      <c r="H29" s="8"/>
      <c r="I29" s="8">
        <v>-1</v>
      </c>
      <c r="J29" s="8"/>
      <c r="K29" s="8">
        <v>-1</v>
      </c>
      <c r="L29" s="8">
        <v>-1</v>
      </c>
      <c r="M29" s="8">
        <v>-1</v>
      </c>
      <c r="N29" s="8">
        <v>-1</v>
      </c>
      <c r="O29" s="8"/>
      <c r="P29" s="8"/>
      <c r="Q29" s="8">
        <v>38</v>
      </c>
      <c r="R29" s="11">
        <f t="shared" si="0"/>
        <v>0.5757575757575758</v>
      </c>
      <c r="S29" s="128" t="s">
        <v>217</v>
      </c>
      <c r="T29" s="8">
        <v>0</v>
      </c>
      <c r="U29" s="11">
        <f t="shared" si="1"/>
        <v>0</v>
      </c>
      <c r="V29" s="128" t="s">
        <v>217</v>
      </c>
      <c r="W29" s="8">
        <v>-1</v>
      </c>
      <c r="X29" s="8"/>
      <c r="Y29" s="8"/>
      <c r="Z29" s="8"/>
      <c r="AA29" s="8" t="s">
        <v>153</v>
      </c>
      <c r="AB29" s="8">
        <v>-1</v>
      </c>
      <c r="AC29" s="8"/>
      <c r="AD29" s="8"/>
      <c r="AE29" s="8" t="s">
        <v>157</v>
      </c>
      <c r="AF29" s="8" t="s">
        <v>183</v>
      </c>
      <c r="AG29" s="8">
        <v>3</v>
      </c>
      <c r="AH29" s="8">
        <v>0</v>
      </c>
      <c r="AI29" s="8">
        <v>1</v>
      </c>
      <c r="AJ29" s="127">
        <v>7</v>
      </c>
      <c r="AK29" s="77">
        <v>8</v>
      </c>
      <c r="AL29" s="77">
        <v>6</v>
      </c>
      <c r="AM29" s="77">
        <v>0</v>
      </c>
      <c r="AN29" s="77">
        <v>10</v>
      </c>
      <c r="AO29" s="77">
        <v>0</v>
      </c>
      <c r="AP29" s="77">
        <v>2</v>
      </c>
      <c r="AQ29" s="76">
        <v>0</v>
      </c>
      <c r="AR29" s="76">
        <v>0</v>
      </c>
      <c r="AS29" s="89">
        <f t="shared" si="2"/>
        <v>3.25</v>
      </c>
      <c r="AT29" s="83">
        <f t="shared" si="3"/>
        <v>0.23844460748349228</v>
      </c>
      <c r="AU29" s="80" t="s">
        <v>217</v>
      </c>
      <c r="AV29" s="80">
        <v>0</v>
      </c>
      <c r="AW29" s="80">
        <f t="shared" si="4"/>
        <v>0</v>
      </c>
      <c r="AX29" s="79">
        <v>0</v>
      </c>
      <c r="AZ29" s="8">
        <v>38</v>
      </c>
      <c r="BA29" s="11">
        <f t="shared" si="5"/>
        <v>0.5757575757575758</v>
      </c>
      <c r="BB29" s="128" t="s">
        <v>217</v>
      </c>
      <c r="BC29" s="8">
        <v>0</v>
      </c>
      <c r="BD29" s="11">
        <f t="shared" si="6"/>
        <v>0</v>
      </c>
      <c r="BE29" s="11">
        <v>0</v>
      </c>
      <c r="BF29" s="133">
        <f t="shared" si="7"/>
        <v>0</v>
      </c>
      <c r="BG29" s="128" t="s">
        <v>217</v>
      </c>
      <c r="BH29" s="155">
        <v>0</v>
      </c>
      <c r="BI29" s="154">
        <f t="shared" si="8"/>
        <v>0</v>
      </c>
      <c r="BJ29" s="80" t="s">
        <v>217</v>
      </c>
      <c r="BK29" s="80"/>
      <c r="BL29" s="144"/>
      <c r="BM29" s="150">
        <v>0</v>
      </c>
      <c r="BN29" s="150" t="s">
        <v>157</v>
      </c>
      <c r="BO29" s="150" t="s">
        <v>183</v>
      </c>
      <c r="BP29" s="150">
        <v>3</v>
      </c>
      <c r="BQ29" s="150">
        <v>0</v>
      </c>
      <c r="BR29" s="150">
        <v>1</v>
      </c>
      <c r="BS29" s="150">
        <v>7</v>
      </c>
      <c r="BT29" s="149" t="s">
        <v>355</v>
      </c>
      <c r="BU29" s="152">
        <v>1</v>
      </c>
      <c r="BV29" s="160">
        <f t="shared" si="9"/>
        <v>0.25</v>
      </c>
      <c r="BW29" s="161">
        <v>0</v>
      </c>
      <c r="BX29" s="162">
        <v>0</v>
      </c>
      <c r="BY29" s="164">
        <f t="shared" si="10"/>
        <v>0</v>
      </c>
      <c r="BZ29" s="161">
        <f t="shared" si="11"/>
        <v>0.25</v>
      </c>
      <c r="CA29" s="163" t="s">
        <v>217</v>
      </c>
      <c r="CB29" s="21">
        <v>41764</v>
      </c>
    </row>
    <row r="30" spans="1:80">
      <c r="A30" s="1" t="s">
        <v>58</v>
      </c>
      <c r="B30" s="1" t="s">
        <v>90</v>
      </c>
      <c r="D30" s="3">
        <v>-1</v>
      </c>
      <c r="E30" s="8">
        <v>-1</v>
      </c>
      <c r="F30" s="8">
        <v>0</v>
      </c>
      <c r="G30" s="8"/>
      <c r="H30" s="8"/>
      <c r="I30" s="8"/>
      <c r="J30" s="8">
        <v>-1</v>
      </c>
      <c r="K30" s="8">
        <v>-1</v>
      </c>
      <c r="L30" s="8"/>
      <c r="M30" s="8"/>
      <c r="N30" s="8">
        <v>-1</v>
      </c>
      <c r="O30" s="8"/>
      <c r="P30" s="8"/>
      <c r="Q30" s="8">
        <v>34</v>
      </c>
      <c r="R30" s="11">
        <f t="shared" si="0"/>
        <v>0.51515151515151514</v>
      </c>
      <c r="S30" s="128" t="s">
        <v>217</v>
      </c>
      <c r="T30" s="8">
        <v>0</v>
      </c>
      <c r="U30" s="11">
        <f t="shared" si="1"/>
        <v>0</v>
      </c>
      <c r="V30" s="128" t="s">
        <v>217</v>
      </c>
      <c r="W30" s="8">
        <v>-1</v>
      </c>
      <c r="X30" s="8">
        <v>-1</v>
      </c>
      <c r="Y30" s="8"/>
      <c r="Z30" s="8"/>
      <c r="AA30" s="8"/>
      <c r="AB30" s="8">
        <v>-1</v>
      </c>
      <c r="AC30" s="8"/>
      <c r="AD30" s="8"/>
      <c r="AE30" s="8">
        <v>0</v>
      </c>
      <c r="AF30" s="8" t="s">
        <v>157</v>
      </c>
      <c r="AG30" s="8">
        <v>0</v>
      </c>
      <c r="AH30" s="8">
        <v>2</v>
      </c>
      <c r="AI30" s="8">
        <v>0</v>
      </c>
      <c r="AJ30" s="127">
        <v>8</v>
      </c>
      <c r="AK30" s="77">
        <v>0</v>
      </c>
      <c r="AL30" s="77">
        <v>14</v>
      </c>
      <c r="AM30" s="77">
        <v>12</v>
      </c>
      <c r="AN30" s="77">
        <v>0</v>
      </c>
      <c r="AO30" s="77">
        <v>10</v>
      </c>
      <c r="AP30" s="77">
        <v>0</v>
      </c>
      <c r="AQ30" s="76">
        <v>0</v>
      </c>
      <c r="AR30" s="76">
        <v>0</v>
      </c>
      <c r="AS30" s="89">
        <f t="shared" si="2"/>
        <v>4.5</v>
      </c>
      <c r="AT30" s="83">
        <f t="shared" si="3"/>
        <v>0.33015407190022006</v>
      </c>
      <c r="AU30" s="80" t="s">
        <v>217</v>
      </c>
      <c r="AV30" s="80">
        <v>0</v>
      </c>
      <c r="AW30" s="80">
        <f t="shared" si="4"/>
        <v>0</v>
      </c>
      <c r="AX30" s="79">
        <v>0</v>
      </c>
      <c r="AZ30" s="8">
        <v>34</v>
      </c>
      <c r="BA30" s="11">
        <f t="shared" si="5"/>
        <v>0.51515151515151514</v>
      </c>
      <c r="BB30" s="128" t="s">
        <v>217</v>
      </c>
      <c r="BC30" s="8">
        <v>0</v>
      </c>
      <c r="BD30" s="11">
        <f t="shared" si="6"/>
        <v>0</v>
      </c>
      <c r="BE30" s="11">
        <v>0</v>
      </c>
      <c r="BF30" s="133">
        <f t="shared" si="7"/>
        <v>0</v>
      </c>
      <c r="BG30" s="128" t="s">
        <v>217</v>
      </c>
      <c r="BH30" s="155">
        <v>0</v>
      </c>
      <c r="BI30" s="154">
        <f t="shared" si="8"/>
        <v>0</v>
      </c>
      <c r="BJ30" s="80" t="s">
        <v>217</v>
      </c>
      <c r="BK30" s="80"/>
      <c r="BL30" s="144"/>
      <c r="BM30" s="150">
        <v>0</v>
      </c>
      <c r="BN30" s="150">
        <v>0</v>
      </c>
      <c r="BO30" s="150" t="s">
        <v>157</v>
      </c>
      <c r="BP30" s="150">
        <v>0</v>
      </c>
      <c r="BQ30" s="150">
        <v>2</v>
      </c>
      <c r="BR30" s="150">
        <v>0</v>
      </c>
      <c r="BS30" s="150">
        <v>8</v>
      </c>
      <c r="BT30" s="149" t="s">
        <v>221</v>
      </c>
      <c r="BU30" s="152">
        <v>0</v>
      </c>
      <c r="BV30" s="160">
        <f t="shared" si="9"/>
        <v>0</v>
      </c>
      <c r="BW30" s="161">
        <v>0</v>
      </c>
      <c r="BX30" s="162">
        <v>0</v>
      </c>
      <c r="BY30" s="164">
        <f t="shared" si="10"/>
        <v>0</v>
      </c>
      <c r="BZ30" s="161">
        <f t="shared" si="11"/>
        <v>0</v>
      </c>
      <c r="CA30" s="163" t="s">
        <v>217</v>
      </c>
      <c r="CB30" s="21">
        <v>41764</v>
      </c>
    </row>
    <row r="31" spans="1:80">
      <c r="A31" s="1" t="s">
        <v>59</v>
      </c>
      <c r="B31" s="1" t="s">
        <v>91</v>
      </c>
      <c r="E31" s="8"/>
      <c r="F31" s="8">
        <v>1</v>
      </c>
      <c r="G31" s="8"/>
      <c r="H31" s="8"/>
      <c r="I31" s="8"/>
      <c r="J31" s="8"/>
      <c r="K31" s="8">
        <v>-1</v>
      </c>
      <c r="L31" s="8"/>
      <c r="M31" s="8"/>
      <c r="N31" s="8"/>
      <c r="O31" s="8"/>
      <c r="P31" s="8"/>
      <c r="Q31" s="8">
        <v>57</v>
      </c>
      <c r="R31" s="11">
        <f t="shared" si="0"/>
        <v>0.86363636363636365</v>
      </c>
      <c r="S31" s="128" t="s">
        <v>338</v>
      </c>
      <c r="T31" s="8">
        <v>37</v>
      </c>
      <c r="U31" s="11">
        <f t="shared" si="1"/>
        <v>0.51388888888888884</v>
      </c>
      <c r="V31" s="128" t="s">
        <v>217</v>
      </c>
      <c r="W31" s="8">
        <v>-1</v>
      </c>
      <c r="X31" s="8"/>
      <c r="Y31" s="8"/>
      <c r="Z31" s="8"/>
      <c r="AA31" s="8" t="s">
        <v>156</v>
      </c>
      <c r="AB31" s="8"/>
      <c r="AC31" s="8"/>
      <c r="AD31" s="8"/>
      <c r="AE31" s="8" t="s">
        <v>338</v>
      </c>
      <c r="AF31" s="8" t="s">
        <v>157</v>
      </c>
      <c r="AG31" s="8">
        <v>4</v>
      </c>
      <c r="AH31" s="8">
        <v>2</v>
      </c>
      <c r="AI31" s="8">
        <v>1</v>
      </c>
      <c r="AJ31" s="127">
        <v>1</v>
      </c>
      <c r="AK31" s="77">
        <v>11</v>
      </c>
      <c r="AL31" s="77">
        <v>11</v>
      </c>
      <c r="AM31" s="77">
        <v>14</v>
      </c>
      <c r="AN31" s="77">
        <v>14</v>
      </c>
      <c r="AO31" s="77">
        <v>12</v>
      </c>
      <c r="AP31" s="77">
        <v>15</v>
      </c>
      <c r="AQ31" s="76">
        <v>14</v>
      </c>
      <c r="AR31" s="76">
        <v>16</v>
      </c>
      <c r="AS31" s="89">
        <f t="shared" si="2"/>
        <v>13.375</v>
      </c>
      <c r="AT31" s="83">
        <f t="shared" si="3"/>
        <v>0.98129126925898746</v>
      </c>
      <c r="AU31" s="80" t="s">
        <v>157</v>
      </c>
      <c r="AV31" s="80">
        <v>4</v>
      </c>
      <c r="AW31" s="80">
        <f t="shared" si="4"/>
        <v>0.8</v>
      </c>
      <c r="AX31" s="79">
        <v>0</v>
      </c>
      <c r="AZ31" s="8">
        <v>57</v>
      </c>
      <c r="BA31" s="11">
        <f t="shared" si="5"/>
        <v>0.86363636363636365</v>
      </c>
      <c r="BB31" s="128" t="s">
        <v>338</v>
      </c>
      <c r="BC31" s="8">
        <v>37</v>
      </c>
      <c r="BD31" s="11">
        <f t="shared" si="6"/>
        <v>0.51388888888888884</v>
      </c>
      <c r="BE31" s="11">
        <v>3</v>
      </c>
      <c r="BF31" s="133">
        <f t="shared" si="7"/>
        <v>0.75</v>
      </c>
      <c r="BG31" s="128" t="s">
        <v>217</v>
      </c>
      <c r="BH31" s="155">
        <v>0</v>
      </c>
      <c r="BI31" s="154">
        <f t="shared" si="8"/>
        <v>0</v>
      </c>
      <c r="BJ31" s="80" t="s">
        <v>157</v>
      </c>
      <c r="BK31" s="80"/>
      <c r="BL31" s="144"/>
      <c r="BM31" s="150">
        <v>0</v>
      </c>
      <c r="BN31" s="150" t="s">
        <v>338</v>
      </c>
      <c r="BO31" s="150" t="s">
        <v>157</v>
      </c>
      <c r="BP31" s="150">
        <v>4</v>
      </c>
      <c r="BQ31" s="150">
        <v>2</v>
      </c>
      <c r="BR31" s="150">
        <v>1</v>
      </c>
      <c r="BS31" s="150">
        <v>1</v>
      </c>
      <c r="BT31" s="149" t="s">
        <v>183</v>
      </c>
      <c r="BU31" s="152">
        <v>3</v>
      </c>
      <c r="BV31" s="160">
        <f t="shared" si="9"/>
        <v>0.75</v>
      </c>
      <c r="BW31" s="161">
        <v>0.75</v>
      </c>
      <c r="BX31" s="162">
        <v>0</v>
      </c>
      <c r="BY31" s="164">
        <v>0</v>
      </c>
      <c r="BZ31" s="161">
        <f t="shared" si="11"/>
        <v>1.5</v>
      </c>
      <c r="CA31" s="163" t="s">
        <v>350</v>
      </c>
    </row>
    <row r="32" spans="1:80">
      <c r="A32" s="1" t="s">
        <v>224</v>
      </c>
      <c r="B32" s="1" t="s">
        <v>92</v>
      </c>
      <c r="E32" s="8"/>
      <c r="F32" s="8">
        <v>1</v>
      </c>
      <c r="G32" s="8"/>
      <c r="H32" s="8"/>
      <c r="I32" s="8">
        <v>-1</v>
      </c>
      <c r="J32" s="8"/>
      <c r="K32" s="8"/>
      <c r="L32" s="8">
        <v>-1</v>
      </c>
      <c r="M32" s="8"/>
      <c r="N32" s="8">
        <v>-1</v>
      </c>
      <c r="O32" s="8"/>
      <c r="P32" s="8"/>
      <c r="Q32" s="8">
        <v>27</v>
      </c>
      <c r="R32" s="11">
        <f t="shared" si="0"/>
        <v>0.40909090909090912</v>
      </c>
      <c r="S32" s="128" t="s">
        <v>217</v>
      </c>
      <c r="T32" s="8">
        <v>29</v>
      </c>
      <c r="U32" s="11">
        <f t="shared" si="1"/>
        <v>0.40277777777777779</v>
      </c>
      <c r="V32" s="128" t="s">
        <v>217</v>
      </c>
      <c r="W32" s="8"/>
      <c r="X32" s="8"/>
      <c r="Y32" s="8"/>
      <c r="Z32" s="8"/>
      <c r="AA32" s="8" t="s">
        <v>155</v>
      </c>
      <c r="AB32" s="8"/>
      <c r="AC32" s="8"/>
      <c r="AD32" s="8"/>
      <c r="AE32" s="8" t="s">
        <v>338</v>
      </c>
      <c r="AF32" s="8" t="s">
        <v>221</v>
      </c>
      <c r="AG32" s="8">
        <v>4</v>
      </c>
      <c r="AH32" s="8">
        <v>0</v>
      </c>
      <c r="AI32" s="8">
        <v>1</v>
      </c>
      <c r="AJ32" s="127">
        <v>2</v>
      </c>
      <c r="AK32" s="77">
        <v>10</v>
      </c>
      <c r="AL32" s="77">
        <v>8</v>
      </c>
      <c r="AM32" s="23">
        <v>5</v>
      </c>
      <c r="AN32" s="77">
        <v>13</v>
      </c>
      <c r="AO32" s="77">
        <v>9</v>
      </c>
      <c r="AP32" s="77">
        <v>14</v>
      </c>
      <c r="AQ32" s="76">
        <v>14</v>
      </c>
      <c r="AR32" s="76">
        <v>9</v>
      </c>
      <c r="AS32" s="89">
        <f t="shared" si="2"/>
        <v>10.25</v>
      </c>
      <c r="AT32" s="83">
        <f t="shared" si="3"/>
        <v>0.75201760821716801</v>
      </c>
      <c r="AU32" s="80" t="s">
        <v>220</v>
      </c>
      <c r="AV32" s="80">
        <v>2</v>
      </c>
      <c r="AW32" s="80">
        <f t="shared" si="4"/>
        <v>0.4</v>
      </c>
      <c r="AX32" s="79">
        <v>5</v>
      </c>
      <c r="AZ32" s="8">
        <v>27</v>
      </c>
      <c r="BA32" s="11">
        <f t="shared" si="5"/>
        <v>0.40909090909090912</v>
      </c>
      <c r="BB32" s="128" t="s">
        <v>217</v>
      </c>
      <c r="BC32" s="8">
        <v>29</v>
      </c>
      <c r="BD32" s="11">
        <f t="shared" si="6"/>
        <v>0.40277777777777779</v>
      </c>
      <c r="BE32" s="11">
        <v>0</v>
      </c>
      <c r="BF32" s="133">
        <f t="shared" si="7"/>
        <v>0</v>
      </c>
      <c r="BG32" s="128" t="s">
        <v>217</v>
      </c>
      <c r="BH32" s="155">
        <v>0</v>
      </c>
      <c r="BI32" s="154">
        <f t="shared" si="8"/>
        <v>0</v>
      </c>
      <c r="BJ32" s="80" t="s">
        <v>220</v>
      </c>
      <c r="BK32" s="80"/>
      <c r="BL32" s="144"/>
      <c r="BM32" s="150" t="s">
        <v>354</v>
      </c>
      <c r="BN32" s="150" t="s">
        <v>338</v>
      </c>
      <c r="BO32" s="150" t="s">
        <v>221</v>
      </c>
      <c r="BP32" s="150">
        <v>4</v>
      </c>
      <c r="BQ32" s="150">
        <v>0</v>
      </c>
      <c r="BR32" s="150">
        <v>1</v>
      </c>
      <c r="BS32" s="150">
        <v>2</v>
      </c>
      <c r="BT32" s="149" t="s">
        <v>183</v>
      </c>
      <c r="BU32" s="152">
        <v>3</v>
      </c>
      <c r="BV32" s="160">
        <f t="shared" si="9"/>
        <v>0.75</v>
      </c>
      <c r="BW32" s="161">
        <v>0</v>
      </c>
      <c r="BX32" s="162">
        <v>0.4</v>
      </c>
      <c r="BY32" s="164">
        <v>0</v>
      </c>
      <c r="BZ32" s="161">
        <f t="shared" si="11"/>
        <v>1.1499999999999999</v>
      </c>
      <c r="CA32" s="163" t="s">
        <v>218</v>
      </c>
    </row>
    <row r="33" spans="1:80">
      <c r="A33" s="1" t="s">
        <v>225</v>
      </c>
      <c r="B33" s="1" t="s">
        <v>93</v>
      </c>
      <c r="E33" s="8"/>
      <c r="F33" s="8">
        <v>2</v>
      </c>
      <c r="G33" s="8"/>
      <c r="H33" s="8"/>
      <c r="I33" s="8"/>
      <c r="J33" s="8"/>
      <c r="K33" s="8"/>
      <c r="L33" s="8"/>
      <c r="M33" s="8"/>
      <c r="N33" s="8"/>
      <c r="O33" s="8"/>
      <c r="P33" s="8"/>
      <c r="Q33" s="8">
        <v>44</v>
      </c>
      <c r="R33" s="11">
        <f t="shared" si="0"/>
        <v>0.66666666666666663</v>
      </c>
      <c r="S33" s="128" t="s">
        <v>218</v>
      </c>
      <c r="T33" s="8">
        <v>36</v>
      </c>
      <c r="U33" s="11">
        <f t="shared" si="1"/>
        <v>0.5</v>
      </c>
      <c r="V33" s="128" t="s">
        <v>217</v>
      </c>
      <c r="W33" s="8"/>
      <c r="X33" s="8"/>
      <c r="Y33" s="8"/>
      <c r="Z33" s="8"/>
      <c r="AA33" s="8" t="s">
        <v>157</v>
      </c>
      <c r="AB33" s="8"/>
      <c r="AC33" s="8"/>
      <c r="AD33" s="8"/>
      <c r="AE33" s="8" t="s">
        <v>157</v>
      </c>
      <c r="AF33" s="8" t="s">
        <v>183</v>
      </c>
      <c r="AG33" s="8">
        <v>4</v>
      </c>
      <c r="AH33" s="8">
        <v>3</v>
      </c>
      <c r="AI33" s="8">
        <v>2</v>
      </c>
      <c r="AJ33" s="127">
        <v>0</v>
      </c>
      <c r="AK33" s="77">
        <v>11</v>
      </c>
      <c r="AL33" s="77">
        <v>13</v>
      </c>
      <c r="AM33" s="77">
        <v>14</v>
      </c>
      <c r="AN33" s="77">
        <v>11</v>
      </c>
      <c r="AO33" s="77">
        <v>11</v>
      </c>
      <c r="AP33" s="77">
        <v>15</v>
      </c>
      <c r="AQ33" s="76">
        <v>11</v>
      </c>
      <c r="AR33" s="76">
        <v>16</v>
      </c>
      <c r="AS33" s="89">
        <f t="shared" si="2"/>
        <v>12.75</v>
      </c>
      <c r="AT33" s="83">
        <f t="shared" si="3"/>
        <v>0.93543653705062357</v>
      </c>
      <c r="AU33" s="80" t="s">
        <v>157</v>
      </c>
      <c r="AV33" s="80">
        <v>4</v>
      </c>
      <c r="AW33" s="80">
        <f t="shared" si="4"/>
        <v>0.8</v>
      </c>
      <c r="AX33" s="79">
        <v>6</v>
      </c>
      <c r="AZ33" s="8">
        <v>44</v>
      </c>
      <c r="BA33" s="11">
        <f t="shared" si="5"/>
        <v>0.66666666666666663</v>
      </c>
      <c r="BB33" s="128" t="s">
        <v>218</v>
      </c>
      <c r="BC33" s="8">
        <v>36</v>
      </c>
      <c r="BD33" s="11">
        <f t="shared" si="6"/>
        <v>0.5</v>
      </c>
      <c r="BE33" s="11">
        <v>1</v>
      </c>
      <c r="BF33" s="133">
        <f t="shared" si="7"/>
        <v>0.25</v>
      </c>
      <c r="BG33" s="128" t="s">
        <v>217</v>
      </c>
      <c r="BH33" s="155">
        <v>0</v>
      </c>
      <c r="BI33" s="154">
        <f t="shared" si="8"/>
        <v>0</v>
      </c>
      <c r="BJ33" s="80" t="s">
        <v>157</v>
      </c>
      <c r="BK33" s="80"/>
      <c r="BL33" s="144"/>
      <c r="BM33" s="150">
        <v>0</v>
      </c>
      <c r="BN33" s="150" t="s">
        <v>157</v>
      </c>
      <c r="BO33" s="150" t="s">
        <v>183</v>
      </c>
      <c r="BP33" s="150">
        <v>4</v>
      </c>
      <c r="BQ33" s="150">
        <v>3</v>
      </c>
      <c r="BR33" s="150">
        <v>2</v>
      </c>
      <c r="BS33" s="150">
        <v>0</v>
      </c>
      <c r="BT33" s="149" t="s">
        <v>183</v>
      </c>
      <c r="BU33" s="152">
        <v>3</v>
      </c>
      <c r="BV33" s="160">
        <f t="shared" si="9"/>
        <v>0.75</v>
      </c>
      <c r="BW33" s="161">
        <v>0.25</v>
      </c>
      <c r="BX33" s="162">
        <v>0.8</v>
      </c>
      <c r="BY33" s="164">
        <v>0</v>
      </c>
      <c r="BZ33" s="161">
        <f t="shared" si="11"/>
        <v>1.8</v>
      </c>
      <c r="CA33" s="163" t="s">
        <v>350</v>
      </c>
    </row>
    <row r="34" spans="1:80">
      <c r="A34" s="1" t="s">
        <v>227</v>
      </c>
      <c r="B34" s="1" t="s">
        <v>226</v>
      </c>
      <c r="E34" s="8"/>
      <c r="F34" s="8">
        <v>2</v>
      </c>
      <c r="G34" s="8"/>
      <c r="H34" s="8"/>
      <c r="I34" s="8"/>
      <c r="J34" s="8"/>
      <c r="K34" s="8"/>
      <c r="L34" s="8"/>
      <c r="M34" s="8"/>
      <c r="N34" s="8">
        <v>-1</v>
      </c>
      <c r="O34" s="8"/>
      <c r="P34" s="8"/>
      <c r="Q34" s="8">
        <v>72</v>
      </c>
      <c r="R34" s="11">
        <f t="shared" si="0"/>
        <v>1.0909090909090908</v>
      </c>
      <c r="S34" s="128" t="s">
        <v>157</v>
      </c>
      <c r="T34" s="8">
        <v>79</v>
      </c>
      <c r="U34" s="11">
        <f t="shared" si="1"/>
        <v>1.0972222222222223</v>
      </c>
      <c r="V34" s="128" t="s">
        <v>157</v>
      </c>
      <c r="W34" s="8">
        <v>-1</v>
      </c>
      <c r="X34" s="8"/>
      <c r="Y34" s="8"/>
      <c r="Z34" s="8"/>
      <c r="AA34" s="8" t="s">
        <v>158</v>
      </c>
      <c r="AB34" s="8"/>
      <c r="AC34" s="8"/>
      <c r="AD34" s="8"/>
      <c r="AE34" s="8">
        <v>0</v>
      </c>
      <c r="AF34" s="8" t="s">
        <v>157</v>
      </c>
      <c r="AG34" s="8">
        <v>4</v>
      </c>
      <c r="AH34" s="8">
        <v>3</v>
      </c>
      <c r="AI34" s="8">
        <v>2</v>
      </c>
      <c r="AJ34" s="127">
        <v>1</v>
      </c>
      <c r="AK34" s="77">
        <v>11</v>
      </c>
      <c r="AL34" s="77">
        <v>14</v>
      </c>
      <c r="AM34" s="77">
        <v>14</v>
      </c>
      <c r="AN34" s="77">
        <v>16</v>
      </c>
      <c r="AO34" s="77">
        <v>15</v>
      </c>
      <c r="AP34" s="77">
        <v>15</v>
      </c>
      <c r="AQ34" s="20">
        <v>14</v>
      </c>
      <c r="AR34" s="76">
        <v>16</v>
      </c>
      <c r="AS34" s="89">
        <f t="shared" si="2"/>
        <v>14.375</v>
      </c>
      <c r="AT34" s="83">
        <f t="shared" si="3"/>
        <v>1.0546588407923698</v>
      </c>
      <c r="AU34" s="80" t="s">
        <v>157</v>
      </c>
      <c r="AV34" s="80">
        <v>4</v>
      </c>
      <c r="AW34" s="80">
        <f t="shared" si="4"/>
        <v>0.8</v>
      </c>
      <c r="AX34" s="79">
        <v>14</v>
      </c>
      <c r="AZ34" s="8">
        <v>72</v>
      </c>
      <c r="BA34" s="11">
        <f t="shared" si="5"/>
        <v>1.0909090909090908</v>
      </c>
      <c r="BB34" s="128" t="s">
        <v>157</v>
      </c>
      <c r="BC34" s="8">
        <v>79</v>
      </c>
      <c r="BD34" s="11">
        <f t="shared" si="6"/>
        <v>1.0972222222222223</v>
      </c>
      <c r="BE34" s="11">
        <v>4</v>
      </c>
      <c r="BF34" s="133">
        <f t="shared" si="7"/>
        <v>1</v>
      </c>
      <c r="BG34" s="128" t="s">
        <v>157</v>
      </c>
      <c r="BH34" s="155">
        <v>4</v>
      </c>
      <c r="BI34" s="154">
        <f t="shared" si="8"/>
        <v>1.2</v>
      </c>
      <c r="BJ34" s="80" t="s">
        <v>157</v>
      </c>
      <c r="BK34" s="80"/>
      <c r="BL34" s="144"/>
      <c r="BM34" s="150" t="s">
        <v>183</v>
      </c>
      <c r="BN34" s="150">
        <v>0</v>
      </c>
      <c r="BO34" s="150" t="s">
        <v>157</v>
      </c>
      <c r="BP34" s="150">
        <v>4</v>
      </c>
      <c r="BQ34" s="150">
        <v>3</v>
      </c>
      <c r="BR34" s="150">
        <v>2</v>
      </c>
      <c r="BS34" s="150">
        <v>1</v>
      </c>
      <c r="BT34" s="149" t="s">
        <v>183</v>
      </c>
      <c r="BU34" s="152">
        <v>3</v>
      </c>
      <c r="BV34" s="160">
        <f t="shared" si="9"/>
        <v>0.75</v>
      </c>
      <c r="BW34" s="161">
        <v>1</v>
      </c>
      <c r="BX34" s="162">
        <v>0.8</v>
      </c>
      <c r="BY34" s="164">
        <v>1.2</v>
      </c>
      <c r="BZ34" s="161">
        <f t="shared" si="11"/>
        <v>3.75</v>
      </c>
      <c r="CA34" s="163" t="s">
        <v>157</v>
      </c>
    </row>
    <row r="35" spans="1:80">
      <c r="A35" s="1" t="s">
        <v>228</v>
      </c>
      <c r="B35" s="1" t="s">
        <v>284</v>
      </c>
      <c r="E35" s="8"/>
      <c r="F35" s="8">
        <v>1</v>
      </c>
      <c r="G35" s="8"/>
      <c r="H35" s="8">
        <v>-1</v>
      </c>
      <c r="I35" s="8">
        <v>-1</v>
      </c>
      <c r="J35" s="8"/>
      <c r="K35" s="8"/>
      <c r="L35" s="8">
        <v>-1</v>
      </c>
      <c r="M35" s="8"/>
      <c r="N35" s="8">
        <v>-1</v>
      </c>
      <c r="O35" s="8"/>
      <c r="P35" s="8"/>
      <c r="Q35" s="8">
        <v>50</v>
      </c>
      <c r="R35" s="11">
        <f t="shared" si="0"/>
        <v>0.75757575757575757</v>
      </c>
      <c r="S35" s="128" t="s">
        <v>156</v>
      </c>
      <c r="T35" s="8">
        <v>45</v>
      </c>
      <c r="U35" s="11">
        <f t="shared" si="1"/>
        <v>0.625</v>
      </c>
      <c r="V35" s="128" t="s">
        <v>218</v>
      </c>
      <c r="W35" s="8"/>
      <c r="X35" s="8"/>
      <c r="Y35" s="8"/>
      <c r="Z35" s="8"/>
      <c r="AA35" s="8" t="s">
        <v>158</v>
      </c>
      <c r="AB35" s="8"/>
      <c r="AC35" s="8"/>
      <c r="AD35" s="8"/>
      <c r="AE35" s="8" t="s">
        <v>157</v>
      </c>
      <c r="AF35" s="8" t="s">
        <v>157</v>
      </c>
      <c r="AG35" s="8">
        <v>4</v>
      </c>
      <c r="AH35" s="8">
        <v>3</v>
      </c>
      <c r="AI35" s="8">
        <v>1</v>
      </c>
      <c r="AJ35" s="127">
        <v>3</v>
      </c>
      <c r="AK35" s="77">
        <v>11</v>
      </c>
      <c r="AL35" s="77">
        <v>14</v>
      </c>
      <c r="AM35" s="23">
        <v>10</v>
      </c>
      <c r="AN35" s="77">
        <v>0</v>
      </c>
      <c r="AO35" s="77">
        <v>13</v>
      </c>
      <c r="AP35" s="77">
        <v>11</v>
      </c>
      <c r="AQ35" s="76">
        <v>11</v>
      </c>
      <c r="AR35" s="76">
        <v>16</v>
      </c>
      <c r="AS35" s="89">
        <f t="shared" si="2"/>
        <v>10.75</v>
      </c>
      <c r="AT35" s="83">
        <f t="shared" si="3"/>
        <v>0.78870139398385908</v>
      </c>
      <c r="AU35" s="80" t="s">
        <v>156</v>
      </c>
      <c r="AV35" s="80">
        <v>2</v>
      </c>
      <c r="AW35" s="80">
        <f t="shared" si="4"/>
        <v>0.4</v>
      </c>
      <c r="AX35" s="79">
        <v>10</v>
      </c>
      <c r="AZ35" s="8">
        <v>50</v>
      </c>
      <c r="BA35" s="11">
        <f t="shared" si="5"/>
        <v>0.75757575757575757</v>
      </c>
      <c r="BB35" s="128" t="s">
        <v>156</v>
      </c>
      <c r="BC35" s="8">
        <v>45</v>
      </c>
      <c r="BD35" s="11">
        <f t="shared" si="6"/>
        <v>0.625</v>
      </c>
      <c r="BE35" s="11">
        <v>2</v>
      </c>
      <c r="BF35" s="133">
        <f t="shared" si="7"/>
        <v>0.5</v>
      </c>
      <c r="BG35" s="128" t="s">
        <v>218</v>
      </c>
      <c r="BH35" s="155">
        <v>1</v>
      </c>
      <c r="BI35" s="154">
        <f t="shared" si="8"/>
        <v>0.3</v>
      </c>
      <c r="BJ35" s="80" t="s">
        <v>156</v>
      </c>
      <c r="BK35" s="80"/>
      <c r="BL35" s="144"/>
      <c r="BM35" s="150" t="s">
        <v>183</v>
      </c>
      <c r="BN35" s="150" t="s">
        <v>157</v>
      </c>
      <c r="BO35" s="150" t="s">
        <v>157</v>
      </c>
      <c r="BP35" s="150">
        <v>4</v>
      </c>
      <c r="BQ35" s="150">
        <v>3</v>
      </c>
      <c r="BR35" s="150">
        <v>1</v>
      </c>
      <c r="BS35" s="150">
        <v>3</v>
      </c>
      <c r="BT35" s="149" t="s">
        <v>183</v>
      </c>
      <c r="BU35" s="152">
        <v>4</v>
      </c>
      <c r="BV35" s="160">
        <f t="shared" si="9"/>
        <v>1</v>
      </c>
      <c r="BW35" s="161">
        <v>0.5</v>
      </c>
      <c r="BX35" s="162">
        <v>0.4</v>
      </c>
      <c r="BY35" s="164">
        <v>0.3</v>
      </c>
      <c r="BZ35" s="161">
        <f t="shared" si="11"/>
        <v>2.1999999999999997</v>
      </c>
      <c r="CA35" s="163" t="s">
        <v>156</v>
      </c>
    </row>
    <row r="36" spans="1:80">
      <c r="A36" s="1" t="s">
        <v>229</v>
      </c>
      <c r="B36" s="1" t="s">
        <v>94</v>
      </c>
      <c r="E36" s="8"/>
      <c r="F36" s="8">
        <v>1</v>
      </c>
      <c r="G36" s="8"/>
      <c r="H36" s="8">
        <v>-1</v>
      </c>
      <c r="I36" s="8"/>
      <c r="J36" s="8"/>
      <c r="K36" s="8">
        <v>-1</v>
      </c>
      <c r="L36" s="8">
        <v>-1</v>
      </c>
      <c r="M36" s="8"/>
      <c r="N36" s="8"/>
      <c r="O36" s="8"/>
      <c r="P36" s="8"/>
      <c r="Q36" s="8">
        <v>46</v>
      </c>
      <c r="R36" s="11">
        <f t="shared" si="0"/>
        <v>0.69696969696969702</v>
      </c>
      <c r="S36" s="128" t="s">
        <v>156</v>
      </c>
      <c r="T36" s="8">
        <v>33</v>
      </c>
      <c r="U36" s="11">
        <f t="shared" si="1"/>
        <v>0.45833333333333331</v>
      </c>
      <c r="V36" s="128" t="s">
        <v>217</v>
      </c>
      <c r="W36" s="8"/>
      <c r="X36" s="8"/>
      <c r="Y36" s="8"/>
      <c r="Z36" s="8"/>
      <c r="AA36" s="8"/>
      <c r="AB36" s="8"/>
      <c r="AC36" s="8"/>
      <c r="AD36" s="8"/>
      <c r="AE36" s="8">
        <v>0</v>
      </c>
      <c r="AF36" s="8" t="s">
        <v>157</v>
      </c>
      <c r="AG36" s="8">
        <v>3</v>
      </c>
      <c r="AH36" s="8">
        <v>1</v>
      </c>
      <c r="AI36" s="8">
        <v>1</v>
      </c>
      <c r="AJ36" s="127">
        <v>3</v>
      </c>
      <c r="AK36" s="77">
        <v>11</v>
      </c>
      <c r="AL36" s="77">
        <v>14</v>
      </c>
      <c r="AM36" s="77">
        <v>12</v>
      </c>
      <c r="AN36" s="77">
        <v>15</v>
      </c>
      <c r="AO36" s="77">
        <v>15</v>
      </c>
      <c r="AP36" s="77">
        <v>14</v>
      </c>
      <c r="AQ36" s="76">
        <v>14</v>
      </c>
      <c r="AR36" s="76">
        <v>16</v>
      </c>
      <c r="AS36" s="89">
        <f t="shared" si="2"/>
        <v>13.875</v>
      </c>
      <c r="AT36" s="83">
        <f t="shared" si="3"/>
        <v>1.0179750550256785</v>
      </c>
      <c r="AU36" s="80" t="s">
        <v>183</v>
      </c>
      <c r="AV36" s="80">
        <v>4</v>
      </c>
      <c r="AW36" s="80">
        <f t="shared" si="4"/>
        <v>0.8</v>
      </c>
      <c r="AX36" s="79">
        <v>0</v>
      </c>
      <c r="AZ36" s="8">
        <v>46</v>
      </c>
      <c r="BA36" s="11">
        <f t="shared" si="5"/>
        <v>0.69696969696969702</v>
      </c>
      <c r="BB36" s="128" t="s">
        <v>156</v>
      </c>
      <c r="BC36" s="8">
        <v>33</v>
      </c>
      <c r="BD36" s="11">
        <f t="shared" si="6"/>
        <v>0.45833333333333331</v>
      </c>
      <c r="BE36" s="11">
        <v>2</v>
      </c>
      <c r="BF36" s="133">
        <f t="shared" si="7"/>
        <v>0.5</v>
      </c>
      <c r="BG36" s="128" t="s">
        <v>217</v>
      </c>
      <c r="BH36" s="155">
        <v>0</v>
      </c>
      <c r="BI36" s="154">
        <f t="shared" si="8"/>
        <v>0</v>
      </c>
      <c r="BJ36" s="80" t="s">
        <v>183</v>
      </c>
      <c r="BK36" s="80"/>
      <c r="BL36" s="144"/>
      <c r="BM36" s="150">
        <v>0</v>
      </c>
      <c r="BN36" s="150">
        <v>0</v>
      </c>
      <c r="BO36" s="150" t="s">
        <v>157</v>
      </c>
      <c r="BP36" s="150">
        <v>3</v>
      </c>
      <c r="BQ36" s="150">
        <v>1</v>
      </c>
      <c r="BR36" s="150">
        <v>1</v>
      </c>
      <c r="BS36" s="150">
        <v>3</v>
      </c>
      <c r="BT36" s="149" t="s">
        <v>183</v>
      </c>
      <c r="BU36" s="152">
        <v>2</v>
      </c>
      <c r="BV36" s="160">
        <f t="shared" si="9"/>
        <v>0.5</v>
      </c>
      <c r="BW36" s="161">
        <v>0.5</v>
      </c>
      <c r="BX36" s="162">
        <v>0.8</v>
      </c>
      <c r="BY36" s="164">
        <v>0</v>
      </c>
      <c r="BZ36" s="161">
        <f t="shared" si="11"/>
        <v>1.8</v>
      </c>
      <c r="CA36" s="163" t="s">
        <v>350</v>
      </c>
    </row>
    <row r="37" spans="1:80">
      <c r="A37" s="1" t="s">
        <v>230</v>
      </c>
      <c r="B37" s="1" t="s">
        <v>95</v>
      </c>
      <c r="E37" s="8"/>
      <c r="F37" s="8">
        <v>1</v>
      </c>
      <c r="G37" s="8"/>
      <c r="H37" s="8"/>
      <c r="I37" s="8"/>
      <c r="J37" s="8"/>
      <c r="K37" s="8">
        <v>-1</v>
      </c>
      <c r="L37" s="8"/>
      <c r="M37" s="8"/>
      <c r="N37" s="8"/>
      <c r="O37" s="8"/>
      <c r="P37" s="8"/>
      <c r="Q37" s="8">
        <v>40</v>
      </c>
      <c r="R37" s="11">
        <f t="shared" si="0"/>
        <v>0.60606060606060608</v>
      </c>
      <c r="S37" s="128" t="s">
        <v>218</v>
      </c>
      <c r="T37" s="8">
        <v>29</v>
      </c>
      <c r="U37" s="11">
        <f t="shared" si="1"/>
        <v>0.40277777777777779</v>
      </c>
      <c r="V37" s="128" t="s">
        <v>217</v>
      </c>
      <c r="W37" s="8">
        <v>-1</v>
      </c>
      <c r="X37" s="8"/>
      <c r="Y37" s="8"/>
      <c r="Z37" s="8"/>
      <c r="AA37" s="8"/>
      <c r="AB37" s="8"/>
      <c r="AC37" s="8"/>
      <c r="AD37" s="8"/>
      <c r="AE37" s="8">
        <v>0</v>
      </c>
      <c r="AF37" s="8" t="s">
        <v>157</v>
      </c>
      <c r="AG37" s="8">
        <v>3</v>
      </c>
      <c r="AH37" s="8">
        <v>3</v>
      </c>
      <c r="AI37" s="8">
        <v>1</v>
      </c>
      <c r="AJ37" s="127">
        <v>2</v>
      </c>
      <c r="AK37" s="77">
        <v>11</v>
      </c>
      <c r="AL37" s="77">
        <v>7</v>
      </c>
      <c r="AM37" s="77">
        <v>14</v>
      </c>
      <c r="AN37" s="77">
        <v>13</v>
      </c>
      <c r="AO37" s="77">
        <v>10</v>
      </c>
      <c r="AP37" s="77">
        <v>15</v>
      </c>
      <c r="AQ37" s="20">
        <v>9</v>
      </c>
      <c r="AR37" s="76">
        <v>16</v>
      </c>
      <c r="AS37" s="89">
        <f t="shared" si="2"/>
        <v>11.875</v>
      </c>
      <c r="AT37" s="83">
        <f t="shared" si="3"/>
        <v>0.87123991195891415</v>
      </c>
      <c r="AU37" s="80" t="s">
        <v>338</v>
      </c>
      <c r="AV37" s="80">
        <v>3</v>
      </c>
      <c r="AW37" s="80">
        <f t="shared" si="4"/>
        <v>0.60000000000000009</v>
      </c>
      <c r="AX37" s="79">
        <v>9</v>
      </c>
      <c r="AZ37" s="8">
        <v>40</v>
      </c>
      <c r="BA37" s="11">
        <f t="shared" si="5"/>
        <v>0.60606060606060608</v>
      </c>
      <c r="BB37" s="128" t="s">
        <v>218</v>
      </c>
      <c r="BC37" s="8">
        <v>29</v>
      </c>
      <c r="BD37" s="11">
        <f t="shared" si="6"/>
        <v>0.40277777777777779</v>
      </c>
      <c r="BE37" s="11">
        <v>1</v>
      </c>
      <c r="BF37" s="133">
        <f t="shared" si="7"/>
        <v>0.25</v>
      </c>
      <c r="BG37" s="128" t="s">
        <v>217</v>
      </c>
      <c r="BH37" s="155">
        <v>0</v>
      </c>
      <c r="BI37" s="154">
        <f t="shared" si="8"/>
        <v>0</v>
      </c>
      <c r="BJ37" s="80" t="s">
        <v>338</v>
      </c>
      <c r="BK37" s="80"/>
      <c r="BL37" s="144"/>
      <c r="BM37" s="150" t="s">
        <v>183</v>
      </c>
      <c r="BN37" s="150">
        <v>0</v>
      </c>
      <c r="BO37" s="150" t="s">
        <v>157</v>
      </c>
      <c r="BP37" s="150">
        <v>3</v>
      </c>
      <c r="BQ37" s="150">
        <v>3</v>
      </c>
      <c r="BR37" s="150">
        <v>1</v>
      </c>
      <c r="BS37" s="150">
        <v>2</v>
      </c>
      <c r="BT37" s="149" t="s">
        <v>183</v>
      </c>
      <c r="BU37" s="152">
        <v>3</v>
      </c>
      <c r="BV37" s="160">
        <f t="shared" si="9"/>
        <v>0.75</v>
      </c>
      <c r="BW37" s="161">
        <v>0.25</v>
      </c>
      <c r="BX37" s="162">
        <v>0.6</v>
      </c>
      <c r="BY37" s="164">
        <v>0</v>
      </c>
      <c r="BZ37" s="161">
        <f t="shared" si="11"/>
        <v>1.6</v>
      </c>
      <c r="CA37" s="163" t="s">
        <v>350</v>
      </c>
    </row>
    <row r="38" spans="1:80">
      <c r="A38" s="1" t="s">
        <v>231</v>
      </c>
      <c r="B38" s="1" t="s">
        <v>96</v>
      </c>
      <c r="E38" s="8"/>
      <c r="F38" s="8">
        <v>0</v>
      </c>
      <c r="G38" s="8"/>
      <c r="H38" s="8"/>
      <c r="I38" s="8"/>
      <c r="J38" s="8">
        <v>-1</v>
      </c>
      <c r="K38" s="8"/>
      <c r="L38" s="8">
        <v>-1</v>
      </c>
      <c r="M38" s="8"/>
      <c r="N38" s="8">
        <v>-1</v>
      </c>
      <c r="O38" s="8"/>
      <c r="P38" s="8"/>
      <c r="Q38" s="8">
        <v>61</v>
      </c>
      <c r="R38" s="11">
        <f t="shared" si="0"/>
        <v>0.9242424242424242</v>
      </c>
      <c r="S38" s="128" t="s">
        <v>157</v>
      </c>
      <c r="T38" s="8">
        <v>68</v>
      </c>
      <c r="U38" s="11">
        <f t="shared" si="1"/>
        <v>0.94444444444444442</v>
      </c>
      <c r="V38" s="128" t="s">
        <v>157</v>
      </c>
      <c r="W38" s="8"/>
      <c r="X38" s="8"/>
      <c r="Y38" s="8"/>
      <c r="Z38" s="8"/>
      <c r="AA38" s="8"/>
      <c r="AB38" s="8"/>
      <c r="AC38" s="8"/>
      <c r="AD38" s="8"/>
      <c r="AE38" s="8">
        <v>0</v>
      </c>
      <c r="AF38" s="8" t="s">
        <v>157</v>
      </c>
      <c r="AG38" s="8">
        <v>4</v>
      </c>
      <c r="AH38" s="8">
        <v>3</v>
      </c>
      <c r="AI38" s="8">
        <v>0</v>
      </c>
      <c r="AJ38" s="127">
        <v>4</v>
      </c>
      <c r="AK38" s="77">
        <v>11</v>
      </c>
      <c r="AL38" s="77">
        <v>13</v>
      </c>
      <c r="AM38" s="77">
        <v>14</v>
      </c>
      <c r="AN38" s="77">
        <v>16</v>
      </c>
      <c r="AO38" s="77">
        <v>13</v>
      </c>
      <c r="AP38" s="77">
        <v>15</v>
      </c>
      <c r="AQ38" s="76">
        <v>14</v>
      </c>
      <c r="AR38" s="76">
        <v>16</v>
      </c>
      <c r="AS38" s="89">
        <f t="shared" si="2"/>
        <v>14</v>
      </c>
      <c r="AT38" s="83">
        <f t="shared" si="3"/>
        <v>1.0271460014673515</v>
      </c>
      <c r="AU38" s="80" t="s">
        <v>157</v>
      </c>
      <c r="AV38" s="80">
        <v>4</v>
      </c>
      <c r="AW38" s="80">
        <f t="shared" si="4"/>
        <v>0.8</v>
      </c>
      <c r="AX38" s="79">
        <v>0</v>
      </c>
      <c r="AZ38" s="8">
        <v>61</v>
      </c>
      <c r="BA38" s="11">
        <f t="shared" si="5"/>
        <v>0.9242424242424242</v>
      </c>
      <c r="BB38" s="128" t="s">
        <v>157</v>
      </c>
      <c r="BC38" s="8">
        <v>68</v>
      </c>
      <c r="BD38" s="11">
        <f t="shared" si="6"/>
        <v>0.94444444444444442</v>
      </c>
      <c r="BE38" s="11">
        <v>4</v>
      </c>
      <c r="BF38" s="133">
        <f t="shared" si="7"/>
        <v>1</v>
      </c>
      <c r="BG38" s="128" t="s">
        <v>157</v>
      </c>
      <c r="BH38" s="155">
        <v>4</v>
      </c>
      <c r="BI38" s="154">
        <f t="shared" si="8"/>
        <v>1.2</v>
      </c>
      <c r="BJ38" s="80" t="s">
        <v>157</v>
      </c>
      <c r="BK38" s="80"/>
      <c r="BL38" s="144"/>
      <c r="BM38" s="150">
        <v>0</v>
      </c>
      <c r="BN38" s="150">
        <v>0</v>
      </c>
      <c r="BO38" s="150" t="s">
        <v>157</v>
      </c>
      <c r="BP38" s="150">
        <v>4</v>
      </c>
      <c r="BQ38" s="150">
        <v>3</v>
      </c>
      <c r="BR38" s="150">
        <v>0</v>
      </c>
      <c r="BS38" s="150">
        <v>4</v>
      </c>
      <c r="BT38" s="149" t="s">
        <v>354</v>
      </c>
      <c r="BU38" s="152">
        <v>2</v>
      </c>
      <c r="BV38" s="160">
        <f t="shared" si="9"/>
        <v>0.5</v>
      </c>
      <c r="BW38" s="161">
        <v>1</v>
      </c>
      <c r="BX38" s="162">
        <v>0.8</v>
      </c>
      <c r="BY38" s="164">
        <v>1.2</v>
      </c>
      <c r="BZ38" s="161">
        <f t="shared" si="11"/>
        <v>3.5</v>
      </c>
      <c r="CA38" s="163" t="s">
        <v>157</v>
      </c>
    </row>
    <row r="39" spans="1:80">
      <c r="A39" s="1" t="s">
        <v>232</v>
      </c>
      <c r="B39" s="1" t="s">
        <v>97</v>
      </c>
      <c r="E39" s="8"/>
      <c r="F39" s="8">
        <v>0</v>
      </c>
      <c r="G39" s="8">
        <v>-1</v>
      </c>
      <c r="H39" s="8">
        <v>-1</v>
      </c>
      <c r="I39" s="8">
        <v>-1</v>
      </c>
      <c r="J39" s="8">
        <v>-1</v>
      </c>
      <c r="K39" s="8">
        <v>-1</v>
      </c>
      <c r="L39" s="8">
        <v>-1</v>
      </c>
      <c r="M39" s="8"/>
      <c r="N39" s="8">
        <v>-1</v>
      </c>
      <c r="O39" s="8">
        <v>-1</v>
      </c>
      <c r="P39" s="8"/>
      <c r="Q39" s="8">
        <v>0</v>
      </c>
      <c r="R39" s="11">
        <f t="shared" si="0"/>
        <v>0</v>
      </c>
      <c r="S39" s="128" t="s">
        <v>217</v>
      </c>
      <c r="T39" s="8">
        <v>0</v>
      </c>
      <c r="U39" s="11">
        <f t="shared" si="1"/>
        <v>0</v>
      </c>
      <c r="V39" s="128" t="s">
        <v>217</v>
      </c>
      <c r="W39" s="8">
        <v>-1</v>
      </c>
      <c r="X39" s="8">
        <v>-1</v>
      </c>
      <c r="Y39" s="8"/>
      <c r="Z39" s="8"/>
      <c r="AA39" s="8"/>
      <c r="AB39" s="8">
        <v>-1</v>
      </c>
      <c r="AC39" s="8"/>
      <c r="AD39" s="8"/>
      <c r="AE39" s="8">
        <v>0</v>
      </c>
      <c r="AF39" s="8">
        <v>0</v>
      </c>
      <c r="AG39" s="8">
        <v>0</v>
      </c>
      <c r="AH39" s="8">
        <v>0</v>
      </c>
      <c r="AI39" s="8">
        <v>0</v>
      </c>
      <c r="AJ39" s="127">
        <v>20</v>
      </c>
      <c r="AK39" s="77">
        <v>11</v>
      </c>
      <c r="AL39" s="77">
        <v>0</v>
      </c>
      <c r="AM39" s="77">
        <v>0</v>
      </c>
      <c r="AN39" s="77">
        <v>0</v>
      </c>
      <c r="AO39" s="77">
        <v>0</v>
      </c>
      <c r="AP39" s="77">
        <v>0</v>
      </c>
      <c r="AQ39" s="76">
        <v>0</v>
      </c>
      <c r="AR39" s="76">
        <v>0</v>
      </c>
      <c r="AS39" s="89">
        <f t="shared" si="2"/>
        <v>1.375</v>
      </c>
      <c r="AT39" s="83">
        <f t="shared" si="3"/>
        <v>0.10088041085840058</v>
      </c>
      <c r="AU39" s="80" t="s">
        <v>217</v>
      </c>
      <c r="AV39" s="80">
        <v>0</v>
      </c>
      <c r="AW39" s="80">
        <f t="shared" si="4"/>
        <v>0</v>
      </c>
      <c r="AX39" s="79">
        <v>0</v>
      </c>
      <c r="AY39" s="21">
        <v>41737</v>
      </c>
      <c r="AZ39" s="8">
        <v>0</v>
      </c>
      <c r="BA39" s="11">
        <f t="shared" si="5"/>
        <v>0</v>
      </c>
      <c r="BB39" s="128" t="s">
        <v>217</v>
      </c>
      <c r="BC39" s="8">
        <v>0</v>
      </c>
      <c r="BD39" s="11">
        <f t="shared" si="6"/>
        <v>0</v>
      </c>
      <c r="BE39" s="11">
        <v>0</v>
      </c>
      <c r="BF39" s="133">
        <f t="shared" si="7"/>
        <v>0</v>
      </c>
      <c r="BG39" s="128" t="s">
        <v>217</v>
      </c>
      <c r="BH39" s="155">
        <v>0</v>
      </c>
      <c r="BI39" s="154">
        <f t="shared" si="8"/>
        <v>0</v>
      </c>
      <c r="BJ39" s="80" t="s">
        <v>217</v>
      </c>
      <c r="BK39" s="80"/>
      <c r="BL39" s="144"/>
      <c r="BM39" s="150">
        <v>0</v>
      </c>
      <c r="BN39" s="150">
        <v>0</v>
      </c>
      <c r="BO39" s="150">
        <v>0</v>
      </c>
      <c r="BP39" s="150">
        <v>0</v>
      </c>
      <c r="BQ39" s="150">
        <v>0</v>
      </c>
      <c r="BR39" s="150">
        <v>0</v>
      </c>
      <c r="BS39" s="150">
        <v>20</v>
      </c>
      <c r="BT39" s="149" t="s">
        <v>221</v>
      </c>
      <c r="BU39" s="152">
        <v>0</v>
      </c>
      <c r="BV39" s="160">
        <f t="shared" si="9"/>
        <v>0</v>
      </c>
      <c r="BW39" s="161">
        <f t="shared" si="12"/>
        <v>0</v>
      </c>
      <c r="BX39" s="162">
        <v>0</v>
      </c>
      <c r="BY39" s="164">
        <f t="shared" si="10"/>
        <v>0</v>
      </c>
      <c r="BZ39" s="161">
        <f t="shared" si="11"/>
        <v>0</v>
      </c>
      <c r="CA39" s="163" t="s">
        <v>217</v>
      </c>
      <c r="CB39" s="21">
        <v>41732</v>
      </c>
    </row>
    <row r="40" spans="1:80">
      <c r="A40" s="1" t="s">
        <v>233</v>
      </c>
      <c r="B40" s="1" t="s">
        <v>107</v>
      </c>
      <c r="E40" s="8"/>
      <c r="F40" s="8">
        <v>1</v>
      </c>
      <c r="G40" s="8"/>
      <c r="H40" s="8"/>
      <c r="I40" s="8"/>
      <c r="J40" s="8"/>
      <c r="K40" s="8"/>
      <c r="L40" s="8"/>
      <c r="M40" s="8"/>
      <c r="N40" s="8"/>
      <c r="O40" s="8"/>
      <c r="P40" s="8"/>
      <c r="Q40" s="8">
        <v>52</v>
      </c>
      <c r="R40" s="11">
        <f t="shared" si="0"/>
        <v>0.78787878787878785</v>
      </c>
      <c r="S40" s="128" t="s">
        <v>332</v>
      </c>
      <c r="T40" s="8">
        <v>52</v>
      </c>
      <c r="U40" s="11">
        <f t="shared" si="1"/>
        <v>0.72222222222222221</v>
      </c>
      <c r="V40" s="128" t="s">
        <v>156</v>
      </c>
      <c r="W40" s="8"/>
      <c r="X40" s="8"/>
      <c r="Y40" s="8"/>
      <c r="Z40" s="8"/>
      <c r="AA40" s="8"/>
      <c r="AB40" s="8"/>
      <c r="AC40" s="8"/>
      <c r="AD40" s="8"/>
      <c r="AE40" s="8">
        <v>0</v>
      </c>
      <c r="AF40" s="8" t="s">
        <v>157</v>
      </c>
      <c r="AG40" s="8">
        <v>4</v>
      </c>
      <c r="AH40" s="8">
        <v>3</v>
      </c>
      <c r="AI40" s="8">
        <v>1</v>
      </c>
      <c r="AJ40" s="127">
        <v>0</v>
      </c>
      <c r="AK40" s="77">
        <v>11</v>
      </c>
      <c r="AL40" s="77">
        <v>14</v>
      </c>
      <c r="AM40" s="77">
        <v>14</v>
      </c>
      <c r="AN40" s="77">
        <v>15</v>
      </c>
      <c r="AO40" s="23">
        <v>11</v>
      </c>
      <c r="AP40" s="77">
        <v>15</v>
      </c>
      <c r="AQ40" s="76">
        <v>14</v>
      </c>
      <c r="AR40" s="76">
        <v>16</v>
      </c>
      <c r="AS40" s="89">
        <f t="shared" si="2"/>
        <v>13.75</v>
      </c>
      <c r="AT40" s="83">
        <f t="shared" si="3"/>
        <v>1.0088041085840058</v>
      </c>
      <c r="AU40" s="80" t="s">
        <v>157</v>
      </c>
      <c r="AV40" s="80">
        <v>4</v>
      </c>
      <c r="AW40" s="80">
        <f t="shared" si="4"/>
        <v>0.8</v>
      </c>
      <c r="AX40" s="79">
        <v>11</v>
      </c>
      <c r="AZ40" s="8">
        <v>52</v>
      </c>
      <c r="BA40" s="11">
        <f t="shared" si="5"/>
        <v>0.78787878787878785</v>
      </c>
      <c r="BB40" s="128" t="s">
        <v>332</v>
      </c>
      <c r="BC40" s="8">
        <v>52</v>
      </c>
      <c r="BD40" s="11">
        <f t="shared" si="6"/>
        <v>0.72222222222222221</v>
      </c>
      <c r="BE40" s="11">
        <v>3</v>
      </c>
      <c r="BF40" s="133">
        <f t="shared" si="7"/>
        <v>0.75</v>
      </c>
      <c r="BG40" s="128" t="s">
        <v>156</v>
      </c>
      <c r="BH40" s="155">
        <v>2</v>
      </c>
      <c r="BI40" s="154">
        <f t="shared" si="8"/>
        <v>0.6</v>
      </c>
      <c r="BJ40" s="80" t="s">
        <v>157</v>
      </c>
      <c r="BK40" s="80"/>
      <c r="BL40" s="144"/>
      <c r="BM40" s="150">
        <v>0</v>
      </c>
      <c r="BN40" s="150">
        <v>0</v>
      </c>
      <c r="BO40" s="150" t="s">
        <v>157</v>
      </c>
      <c r="BP40" s="150">
        <v>4</v>
      </c>
      <c r="BQ40" s="150">
        <v>3</v>
      </c>
      <c r="BR40" s="150">
        <v>1</v>
      </c>
      <c r="BS40" s="150">
        <v>0</v>
      </c>
      <c r="BT40" s="149" t="s">
        <v>183</v>
      </c>
      <c r="BU40" s="152">
        <v>2</v>
      </c>
      <c r="BV40" s="160">
        <f t="shared" si="9"/>
        <v>0.5</v>
      </c>
      <c r="BW40" s="161">
        <v>0.75</v>
      </c>
      <c r="BX40" s="162">
        <v>0.8</v>
      </c>
      <c r="BY40" s="164">
        <v>0.6</v>
      </c>
      <c r="BZ40" s="161">
        <f t="shared" si="11"/>
        <v>2.65</v>
      </c>
      <c r="CA40" s="163" t="s">
        <v>335</v>
      </c>
    </row>
    <row r="41" spans="1:80">
      <c r="A41" s="1" t="s">
        <v>234</v>
      </c>
      <c r="B41" s="1" t="s">
        <v>98</v>
      </c>
      <c r="E41" s="8"/>
      <c r="F41" s="8">
        <v>1</v>
      </c>
      <c r="G41" s="8"/>
      <c r="H41" s="8"/>
      <c r="I41" s="8"/>
      <c r="J41" s="8"/>
      <c r="K41" s="8"/>
      <c r="L41" s="8"/>
      <c r="M41" s="8"/>
      <c r="N41" s="8">
        <v>-1</v>
      </c>
      <c r="O41" s="8"/>
      <c r="P41" s="8"/>
      <c r="Q41" s="8">
        <v>45</v>
      </c>
      <c r="R41" s="11">
        <f t="shared" si="0"/>
        <v>0.68181818181818177</v>
      </c>
      <c r="S41" s="128" t="s">
        <v>218</v>
      </c>
      <c r="T41" s="8">
        <v>46</v>
      </c>
      <c r="U41" s="11">
        <f t="shared" si="1"/>
        <v>0.63888888888888884</v>
      </c>
      <c r="V41" s="128" t="s">
        <v>218</v>
      </c>
      <c r="W41" s="8"/>
      <c r="X41" s="8"/>
      <c r="Y41" s="8"/>
      <c r="Z41" s="8"/>
      <c r="AA41" s="8"/>
      <c r="AB41" s="8"/>
      <c r="AC41" s="8"/>
      <c r="AD41" s="8"/>
      <c r="AE41" s="8">
        <v>0</v>
      </c>
      <c r="AF41" s="8" t="s">
        <v>157</v>
      </c>
      <c r="AG41" s="8">
        <v>4</v>
      </c>
      <c r="AH41" s="8">
        <v>2</v>
      </c>
      <c r="AI41" s="8">
        <v>1</v>
      </c>
      <c r="AJ41" s="127">
        <v>0</v>
      </c>
      <c r="AK41" s="77">
        <v>10</v>
      </c>
      <c r="AL41" s="77">
        <v>12</v>
      </c>
      <c r="AM41" s="77">
        <v>13</v>
      </c>
      <c r="AN41" s="77">
        <v>16</v>
      </c>
      <c r="AO41" s="23">
        <v>9</v>
      </c>
      <c r="AP41" s="77">
        <v>15</v>
      </c>
      <c r="AQ41" s="76">
        <v>14</v>
      </c>
      <c r="AR41" s="76">
        <v>15</v>
      </c>
      <c r="AS41" s="89">
        <f t="shared" si="2"/>
        <v>13</v>
      </c>
      <c r="AT41" s="83">
        <f t="shared" si="3"/>
        <v>0.95377842993396911</v>
      </c>
      <c r="AU41" s="80" t="s">
        <v>157</v>
      </c>
      <c r="AV41" s="80">
        <v>4</v>
      </c>
      <c r="AW41" s="80">
        <f t="shared" si="4"/>
        <v>0.8</v>
      </c>
      <c r="AX41" s="79">
        <v>9</v>
      </c>
      <c r="AZ41" s="8">
        <v>45</v>
      </c>
      <c r="BA41" s="11">
        <f t="shared" si="5"/>
        <v>0.68181818181818177</v>
      </c>
      <c r="BB41" s="128" t="s">
        <v>218</v>
      </c>
      <c r="BC41" s="8">
        <v>46</v>
      </c>
      <c r="BD41" s="11">
        <f t="shared" si="6"/>
        <v>0.63888888888888884</v>
      </c>
      <c r="BE41" s="11">
        <v>1</v>
      </c>
      <c r="BF41" s="133">
        <f t="shared" si="7"/>
        <v>0.25</v>
      </c>
      <c r="BG41" s="128" t="s">
        <v>218</v>
      </c>
      <c r="BH41" s="155">
        <v>1</v>
      </c>
      <c r="BI41" s="154">
        <f t="shared" si="8"/>
        <v>0.3</v>
      </c>
      <c r="BJ41" s="80" t="s">
        <v>157</v>
      </c>
      <c r="BK41" s="80"/>
      <c r="BL41" s="144"/>
      <c r="BM41" s="150">
        <v>0</v>
      </c>
      <c r="BN41" s="150">
        <v>0</v>
      </c>
      <c r="BO41" s="150" t="s">
        <v>157</v>
      </c>
      <c r="BP41" s="150">
        <v>4</v>
      </c>
      <c r="BQ41" s="150">
        <v>2</v>
      </c>
      <c r="BR41" s="150">
        <v>1</v>
      </c>
      <c r="BS41" s="150">
        <v>0</v>
      </c>
      <c r="BT41" s="149" t="s">
        <v>183</v>
      </c>
      <c r="BU41" s="152">
        <v>2</v>
      </c>
      <c r="BV41" s="160">
        <f t="shared" si="9"/>
        <v>0.5</v>
      </c>
      <c r="BW41" s="161">
        <v>0.25</v>
      </c>
      <c r="BX41" s="162">
        <v>0.8</v>
      </c>
      <c r="BY41" s="164">
        <v>0.3</v>
      </c>
      <c r="BZ41" s="161">
        <f t="shared" si="11"/>
        <v>1.85</v>
      </c>
      <c r="CA41" s="163" t="s">
        <v>156</v>
      </c>
    </row>
    <row r="42" spans="1:80">
      <c r="A42" s="1" t="s">
        <v>235</v>
      </c>
      <c r="B42" s="1" t="s">
        <v>99</v>
      </c>
      <c r="E42" s="8"/>
      <c r="F42" s="8">
        <v>1</v>
      </c>
      <c r="G42" s="8"/>
      <c r="H42" s="8"/>
      <c r="I42" s="8">
        <v>-1</v>
      </c>
      <c r="J42" s="8"/>
      <c r="K42" s="8"/>
      <c r="L42" s="8"/>
      <c r="M42" s="8"/>
      <c r="N42" s="8"/>
      <c r="O42" s="8"/>
      <c r="P42" s="8"/>
      <c r="Q42" s="8">
        <v>37</v>
      </c>
      <c r="R42" s="11">
        <f t="shared" si="0"/>
        <v>0.56060606060606055</v>
      </c>
      <c r="S42" s="128" t="s">
        <v>217</v>
      </c>
      <c r="T42" s="8">
        <v>33</v>
      </c>
      <c r="U42" s="11">
        <f t="shared" si="1"/>
        <v>0.45833333333333331</v>
      </c>
      <c r="V42" s="128" t="s">
        <v>217</v>
      </c>
      <c r="W42" s="8"/>
      <c r="X42" s="8"/>
      <c r="Y42" s="8"/>
      <c r="Z42" s="8"/>
      <c r="AA42" s="8"/>
      <c r="AB42" s="8"/>
      <c r="AC42" s="8"/>
      <c r="AD42" s="8"/>
      <c r="AE42" s="8">
        <v>0</v>
      </c>
      <c r="AF42" s="8" t="s">
        <v>222</v>
      </c>
      <c r="AG42" s="8">
        <v>4</v>
      </c>
      <c r="AH42" s="8">
        <v>0</v>
      </c>
      <c r="AI42" s="8">
        <v>1</v>
      </c>
      <c r="AJ42" s="127">
        <v>1</v>
      </c>
      <c r="AK42" s="77">
        <v>11</v>
      </c>
      <c r="AL42" s="77">
        <v>11</v>
      </c>
      <c r="AM42" s="23">
        <v>9</v>
      </c>
      <c r="AN42" s="77">
        <v>11</v>
      </c>
      <c r="AO42" s="77">
        <v>11</v>
      </c>
      <c r="AP42" s="77">
        <v>13</v>
      </c>
      <c r="AQ42" s="76">
        <v>12</v>
      </c>
      <c r="AR42" s="76">
        <v>15</v>
      </c>
      <c r="AS42" s="89">
        <f t="shared" si="2"/>
        <v>11.625</v>
      </c>
      <c r="AT42" s="83">
        <f t="shared" si="3"/>
        <v>0.8528980190755685</v>
      </c>
      <c r="AU42" s="80" t="s">
        <v>338</v>
      </c>
      <c r="AV42" s="80">
        <v>3</v>
      </c>
      <c r="AW42" s="80">
        <f t="shared" si="4"/>
        <v>0.60000000000000009</v>
      </c>
      <c r="AX42" s="79">
        <v>9</v>
      </c>
      <c r="AZ42" s="8">
        <v>37</v>
      </c>
      <c r="BA42" s="11">
        <f t="shared" si="5"/>
        <v>0.56060606060606055</v>
      </c>
      <c r="BB42" s="128" t="s">
        <v>217</v>
      </c>
      <c r="BC42" s="8">
        <v>33</v>
      </c>
      <c r="BD42" s="11">
        <f t="shared" si="6"/>
        <v>0.45833333333333331</v>
      </c>
      <c r="BE42" s="11">
        <v>0</v>
      </c>
      <c r="BF42" s="133">
        <f t="shared" si="7"/>
        <v>0</v>
      </c>
      <c r="BG42" s="128" t="s">
        <v>217</v>
      </c>
      <c r="BH42" s="155">
        <v>0</v>
      </c>
      <c r="BI42" s="154">
        <f t="shared" si="8"/>
        <v>0</v>
      </c>
      <c r="BJ42" s="80" t="s">
        <v>338</v>
      </c>
      <c r="BK42" s="80"/>
      <c r="BL42" s="144"/>
      <c r="BM42" s="150" t="s">
        <v>183</v>
      </c>
      <c r="BN42" s="150">
        <v>0</v>
      </c>
      <c r="BO42" s="150" t="s">
        <v>222</v>
      </c>
      <c r="BP42" s="150">
        <v>4</v>
      </c>
      <c r="BQ42" s="150">
        <v>0</v>
      </c>
      <c r="BR42" s="150">
        <v>1</v>
      </c>
      <c r="BS42" s="150">
        <v>1</v>
      </c>
      <c r="BT42" s="149" t="s">
        <v>183</v>
      </c>
      <c r="BU42" s="152">
        <v>2</v>
      </c>
      <c r="BV42" s="160">
        <f t="shared" si="9"/>
        <v>0.5</v>
      </c>
      <c r="BW42" s="161">
        <v>0</v>
      </c>
      <c r="BX42" s="162">
        <v>0.6</v>
      </c>
      <c r="BY42" s="164">
        <v>0</v>
      </c>
      <c r="BZ42" s="161">
        <f t="shared" si="11"/>
        <v>1.1000000000000001</v>
      </c>
      <c r="CA42" s="163" t="s">
        <v>218</v>
      </c>
    </row>
    <row r="43" spans="1:80">
      <c r="B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130"/>
      <c r="T43" s="8"/>
      <c r="U43" s="8"/>
      <c r="V43" s="130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K43" s="77"/>
      <c r="AL43" s="77"/>
      <c r="AM43" s="77"/>
      <c r="AN43" s="77"/>
      <c r="AO43" s="77"/>
      <c r="AP43" s="77"/>
      <c r="AS43" s="87"/>
      <c r="AT43" s="83"/>
      <c r="AU43" s="80"/>
      <c r="AV43" s="80"/>
      <c r="AW43" s="80"/>
      <c r="AX43" s="78"/>
      <c r="AZ43" s="8"/>
      <c r="BA43" s="8"/>
      <c r="BB43" s="130"/>
      <c r="BC43" s="8"/>
      <c r="BD43" s="8"/>
      <c r="BE43" s="8"/>
      <c r="BF43" s="8"/>
      <c r="BG43" s="130"/>
      <c r="BH43" s="156"/>
      <c r="BI43" s="156"/>
      <c r="BJ43" s="80"/>
      <c r="BK43" s="80"/>
      <c r="BL43" s="144"/>
      <c r="BM43" s="150"/>
      <c r="BN43" s="150"/>
      <c r="BO43" s="150"/>
      <c r="BP43" s="150"/>
      <c r="BQ43" s="150"/>
      <c r="BR43" s="150"/>
      <c r="BW43" s="165"/>
      <c r="BY43" s="166"/>
    </row>
    <row r="44" spans="1:80">
      <c r="B44" s="1"/>
      <c r="E44" s="8"/>
      <c r="F44" s="8"/>
      <c r="G44" s="8"/>
      <c r="H44" s="8"/>
      <c r="I44" s="8"/>
      <c r="J44" s="8" t="s">
        <v>262</v>
      </c>
      <c r="K44" s="8"/>
      <c r="L44" s="8"/>
      <c r="M44" s="8"/>
      <c r="N44" s="8"/>
      <c r="O44" s="8"/>
      <c r="P44" s="8"/>
      <c r="Q44" s="8"/>
      <c r="R44" s="8"/>
      <c r="S44" s="130"/>
      <c r="T44" s="8"/>
      <c r="U44" s="8"/>
      <c r="V44" s="130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K44" s="77"/>
      <c r="AL44" s="77"/>
      <c r="AM44" s="77"/>
      <c r="AN44" s="77"/>
      <c r="AO44" s="77"/>
      <c r="AP44" s="77"/>
      <c r="AS44" s="87"/>
      <c r="AT44" s="83"/>
      <c r="AU44" s="80"/>
      <c r="AV44" s="80"/>
      <c r="AW44" s="80"/>
      <c r="AX44" s="78"/>
      <c r="AZ44" s="8"/>
      <c r="BA44" s="8"/>
      <c r="BB44" s="130"/>
      <c r="BC44" s="8"/>
      <c r="BD44" s="8"/>
      <c r="BE44" s="8"/>
      <c r="BF44" s="8"/>
      <c r="BG44" s="130"/>
      <c r="BH44" s="156"/>
      <c r="BI44" s="156"/>
      <c r="BJ44" s="80"/>
      <c r="BK44" s="80"/>
      <c r="BL44" s="144"/>
      <c r="BM44" s="150"/>
      <c r="BN44" s="150"/>
      <c r="BO44" s="150"/>
      <c r="BP44" s="150"/>
      <c r="BQ44" s="150"/>
      <c r="BR44" s="150"/>
      <c r="BW44" s="165"/>
      <c r="BY44" s="166"/>
    </row>
    <row r="45" spans="1:80">
      <c r="E45" s="8"/>
      <c r="F45" s="8"/>
      <c r="G45" s="8"/>
      <c r="H45" s="8"/>
      <c r="I45" s="8"/>
      <c r="J45" s="8" t="s">
        <v>263</v>
      </c>
      <c r="K45" s="8"/>
      <c r="L45" s="8"/>
      <c r="M45" s="8"/>
      <c r="N45" s="8"/>
      <c r="O45" s="8"/>
      <c r="P45" s="8"/>
      <c r="Q45" s="8"/>
      <c r="R45" s="8"/>
      <c r="S45" s="130"/>
      <c r="T45" s="8"/>
      <c r="U45" s="8"/>
      <c r="V45" s="130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K45" s="77"/>
      <c r="AL45" s="77"/>
      <c r="AM45" s="77"/>
      <c r="AN45" s="77"/>
      <c r="AO45" s="77"/>
      <c r="AP45" s="77"/>
      <c r="AZ45" s="8"/>
      <c r="BA45" s="8"/>
      <c r="BB45" s="130"/>
      <c r="BC45" s="8"/>
      <c r="BD45" s="8"/>
      <c r="BE45" s="8"/>
      <c r="BF45" s="8"/>
      <c r="BG45" s="130"/>
      <c r="BH45" s="130"/>
      <c r="BI45" s="130"/>
      <c r="BM45" s="150"/>
      <c r="BN45" s="150"/>
      <c r="BO45" s="150"/>
      <c r="BP45" s="150"/>
      <c r="BQ45" s="150"/>
      <c r="BR45" s="150"/>
      <c r="BW45" s="165"/>
      <c r="BY45" s="165"/>
    </row>
    <row r="46" spans="1:80">
      <c r="E46" s="8"/>
      <c r="F46" s="8"/>
      <c r="G46" s="8"/>
      <c r="H46" s="8"/>
      <c r="I46" s="8"/>
      <c r="J46" s="8" t="s">
        <v>264</v>
      </c>
      <c r="K46" s="8"/>
      <c r="L46" s="8"/>
      <c r="M46" s="8"/>
      <c r="N46" s="8"/>
      <c r="O46" s="8"/>
      <c r="P46" s="8"/>
      <c r="Q46" s="8"/>
      <c r="R46" s="8"/>
      <c r="S46" s="130"/>
      <c r="T46" s="8"/>
      <c r="U46" s="8"/>
      <c r="V46" s="130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K46" s="77"/>
      <c r="AL46" s="77"/>
      <c r="AM46" s="77"/>
      <c r="AN46" s="77"/>
      <c r="AO46" s="77"/>
      <c r="AP46" s="77"/>
      <c r="AZ46" s="8"/>
      <c r="BA46" s="8"/>
      <c r="BB46" s="130"/>
      <c r="BC46" s="8"/>
      <c r="BD46" s="8"/>
      <c r="BE46" s="8"/>
      <c r="BF46" s="8"/>
      <c r="BG46" s="130"/>
      <c r="BH46" s="130"/>
      <c r="BI46" s="130"/>
      <c r="BM46" s="150"/>
      <c r="BN46" s="150"/>
      <c r="BO46" s="150"/>
      <c r="BP46" s="150"/>
      <c r="BQ46" s="150"/>
      <c r="BR46" s="150"/>
      <c r="BW46" s="165"/>
      <c r="BY46" s="165"/>
    </row>
    <row r="47" spans="1:80">
      <c r="E47" s="8"/>
      <c r="F47" s="8"/>
      <c r="G47" s="8"/>
      <c r="H47" s="8"/>
      <c r="I47" s="8"/>
      <c r="J47" s="8" t="s">
        <v>265</v>
      </c>
      <c r="K47" s="8"/>
      <c r="L47" s="8"/>
      <c r="M47" s="8"/>
      <c r="N47" s="8"/>
      <c r="O47" s="8"/>
      <c r="P47" s="8"/>
      <c r="Q47" s="8"/>
      <c r="R47" s="8"/>
      <c r="S47" s="130"/>
      <c r="T47" s="8"/>
      <c r="U47" s="8"/>
      <c r="V47" s="130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K47" s="77"/>
      <c r="AL47" s="77"/>
      <c r="AM47" s="77"/>
      <c r="AN47" s="77"/>
      <c r="AO47" s="77"/>
      <c r="AP47" s="77"/>
      <c r="AZ47" s="8"/>
      <c r="BA47" s="8"/>
      <c r="BB47" s="130"/>
      <c r="BC47" s="8"/>
      <c r="BD47" s="8"/>
      <c r="BE47" s="8"/>
      <c r="BF47" s="8"/>
      <c r="BG47" s="130"/>
      <c r="BH47" s="130"/>
      <c r="BI47" s="130"/>
      <c r="BM47" s="150"/>
      <c r="BN47" s="150"/>
      <c r="BO47" s="150"/>
      <c r="BP47" s="150"/>
      <c r="BQ47" s="150"/>
      <c r="BR47" s="150"/>
      <c r="BW47" s="165"/>
      <c r="BY47" s="165"/>
    </row>
    <row r="48" spans="1:80">
      <c r="E48" s="8"/>
      <c r="F48" s="8"/>
      <c r="G48" s="8"/>
      <c r="H48" s="8"/>
      <c r="I48" s="8"/>
      <c r="J48" s="8" t="s">
        <v>266</v>
      </c>
      <c r="K48" s="8"/>
      <c r="L48" s="8"/>
      <c r="M48" s="8"/>
      <c r="N48" s="8"/>
      <c r="O48" s="8"/>
      <c r="P48" s="8"/>
      <c r="Q48" s="8"/>
      <c r="R48" s="8"/>
      <c r="S48" s="130"/>
      <c r="T48" s="8"/>
      <c r="U48" s="8"/>
      <c r="V48" s="130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K48" s="77"/>
      <c r="AL48" s="77"/>
      <c r="AM48" s="77"/>
      <c r="AN48" s="77"/>
      <c r="AO48" s="77"/>
      <c r="AP48" s="77"/>
      <c r="AZ48" s="8"/>
      <c r="BA48" s="8"/>
      <c r="BB48" s="130"/>
      <c r="BC48" s="8"/>
      <c r="BD48" s="8"/>
      <c r="BE48" s="8"/>
      <c r="BF48" s="8"/>
      <c r="BG48" s="130"/>
      <c r="BH48" s="130"/>
      <c r="BI48" s="130"/>
      <c r="BM48" s="150"/>
      <c r="BN48" s="150"/>
      <c r="BO48" s="150"/>
      <c r="BP48" s="150"/>
      <c r="BQ48" s="150"/>
      <c r="BR48" s="150"/>
      <c r="BW48" s="165"/>
      <c r="BY48" s="165"/>
    </row>
    <row r="49" spans="10:10">
      <c r="J49" s="3" t="s">
        <v>267</v>
      </c>
    </row>
  </sheetData>
  <phoneticPr fontId="4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8"/>
  <sheetViews>
    <sheetView zoomScale="150" zoomScaleNormal="150" zoomScalePageLayoutView="150" workbookViewId="0">
      <selection activeCell="AZ5" sqref="AZ5"/>
    </sheetView>
  </sheetViews>
  <sheetFormatPr baseColWidth="10" defaultRowHeight="15" x14ac:dyDescent="0"/>
  <cols>
    <col min="1" max="1" width="9.33203125" style="38" customWidth="1"/>
    <col min="2" max="2" width="15.1640625" style="38" customWidth="1"/>
    <col min="3" max="6" width="1.1640625" style="38" customWidth="1"/>
    <col min="7" max="7" width="2.33203125" style="38" customWidth="1"/>
    <col min="8" max="8" width="1.1640625" style="38" customWidth="1"/>
    <col min="9" max="9" width="2.33203125" style="38" customWidth="1"/>
    <col min="10" max="10" width="2.33203125" style="101" customWidth="1"/>
    <col min="11" max="14" width="1.1640625" style="38" customWidth="1"/>
    <col min="15" max="15" width="1.1640625" style="28" customWidth="1"/>
    <col min="16" max="16" width="2.33203125" style="38" customWidth="1"/>
    <col min="17" max="17" width="1.1640625" style="28" customWidth="1"/>
    <col min="18" max="18" width="2.33203125" style="104" customWidth="1"/>
    <col min="19" max="21" width="1.1640625" style="28" customWidth="1"/>
    <col min="22" max="22" width="2.33203125" style="28" customWidth="1"/>
    <col min="23" max="23" width="1.1640625" style="28" customWidth="1"/>
    <col min="24" max="24" width="2.33203125" style="101" customWidth="1"/>
    <col min="25" max="29" width="1.1640625" style="28" customWidth="1"/>
    <col min="30" max="30" width="2.33203125" style="104" customWidth="1"/>
    <col min="31" max="31" width="1.1640625" style="28" customWidth="1"/>
    <col min="32" max="32" width="1.1640625" style="47" customWidth="1"/>
    <col min="33" max="37" width="1.1640625" style="28" customWidth="1"/>
    <col min="38" max="38" width="1" style="28" customWidth="1"/>
    <col min="39" max="39" width="0.6640625" style="28" customWidth="1"/>
    <col min="40" max="40" width="2.33203125" style="95" customWidth="1"/>
    <col min="41" max="43" width="1.1640625" style="28" customWidth="1"/>
    <col min="44" max="44" width="2.33203125" style="104" customWidth="1"/>
    <col min="45" max="45" width="2.33203125" style="28" customWidth="1"/>
    <col min="46" max="46" width="3.1640625" style="28" customWidth="1"/>
    <col min="47" max="47" width="4.33203125" style="92" customWidth="1"/>
    <col min="48" max="48" width="3.6640625" style="112" customWidth="1"/>
    <col min="49" max="49" width="5" style="116" customWidth="1"/>
  </cols>
  <sheetData>
    <row r="1" spans="1:49" s="5" customFormat="1" ht="85" customHeight="1">
      <c r="A1" s="51"/>
      <c r="B1" s="52" t="s">
        <v>185</v>
      </c>
      <c r="C1" s="53" t="s">
        <v>248</v>
      </c>
      <c r="D1" s="54">
        <v>41731</v>
      </c>
      <c r="E1" s="53" t="s">
        <v>184</v>
      </c>
      <c r="F1" s="53" t="s">
        <v>101</v>
      </c>
      <c r="G1" s="55" t="s">
        <v>108</v>
      </c>
      <c r="H1" s="53" t="s">
        <v>139</v>
      </c>
      <c r="I1" s="55" t="s">
        <v>102</v>
      </c>
      <c r="J1" s="94" t="s">
        <v>244</v>
      </c>
      <c r="K1" s="53" t="s">
        <v>150</v>
      </c>
      <c r="L1" s="56">
        <v>41743</v>
      </c>
      <c r="M1" s="56">
        <v>41745</v>
      </c>
      <c r="N1" s="57" t="s">
        <v>159</v>
      </c>
      <c r="O1" s="56" t="s">
        <v>162</v>
      </c>
      <c r="P1" s="58" t="s">
        <v>245</v>
      </c>
      <c r="Q1" s="53" t="s">
        <v>160</v>
      </c>
      <c r="R1" s="59" t="s">
        <v>256</v>
      </c>
      <c r="S1" s="53" t="s">
        <v>161</v>
      </c>
      <c r="T1" s="53" t="s">
        <v>163</v>
      </c>
      <c r="U1" s="56">
        <v>41759</v>
      </c>
      <c r="V1" s="55" t="s">
        <v>250</v>
      </c>
      <c r="W1" s="53" t="s">
        <v>164</v>
      </c>
      <c r="X1" s="55" t="s">
        <v>243</v>
      </c>
      <c r="Y1" s="56">
        <v>41764</v>
      </c>
      <c r="Z1" s="56">
        <v>41766</v>
      </c>
      <c r="AA1" s="56">
        <v>41768</v>
      </c>
      <c r="AB1" s="60">
        <v>41771</v>
      </c>
      <c r="AC1" s="36">
        <v>41773</v>
      </c>
      <c r="AD1" s="61" t="s">
        <v>257</v>
      </c>
      <c r="AE1" s="36">
        <v>41775</v>
      </c>
      <c r="AF1" s="36">
        <v>41778</v>
      </c>
      <c r="AG1" s="36">
        <v>41780</v>
      </c>
      <c r="AH1" s="36">
        <v>41782</v>
      </c>
      <c r="AI1" s="36">
        <v>41785</v>
      </c>
      <c r="AJ1" s="36">
        <v>41787</v>
      </c>
      <c r="AK1" s="36">
        <v>41789</v>
      </c>
      <c r="AL1" s="36">
        <v>41792</v>
      </c>
      <c r="AM1" s="36">
        <v>41794</v>
      </c>
      <c r="AN1" s="103" t="s">
        <v>254</v>
      </c>
      <c r="AO1" s="36">
        <v>41796</v>
      </c>
      <c r="AP1" s="36" t="s">
        <v>278</v>
      </c>
      <c r="AQ1" s="36">
        <v>41799</v>
      </c>
      <c r="AR1" s="61" t="s">
        <v>253</v>
      </c>
      <c r="AS1" s="36" t="s">
        <v>255</v>
      </c>
      <c r="AT1" s="36"/>
      <c r="AU1" s="91"/>
      <c r="AV1" s="111"/>
      <c r="AW1" s="115"/>
    </row>
    <row r="2" spans="1:49" s="3" customFormat="1" ht="24" customHeight="1">
      <c r="A2" s="28"/>
      <c r="B2" s="28"/>
      <c r="C2" s="28" t="s">
        <v>246</v>
      </c>
      <c r="D2" s="28" t="s">
        <v>247</v>
      </c>
      <c r="E2" s="28" t="s">
        <v>217</v>
      </c>
      <c r="F2" s="28" t="s">
        <v>246</v>
      </c>
      <c r="G2" s="28" t="s">
        <v>246</v>
      </c>
      <c r="H2" s="28" t="s">
        <v>247</v>
      </c>
      <c r="I2" s="28"/>
      <c r="J2" s="95" t="s">
        <v>217</v>
      </c>
      <c r="K2" s="28" t="s">
        <v>217</v>
      </c>
      <c r="L2" s="28" t="s">
        <v>246</v>
      </c>
      <c r="M2" s="28" t="s">
        <v>247</v>
      </c>
      <c r="N2" s="28" t="s">
        <v>217</v>
      </c>
      <c r="O2" s="28" t="s">
        <v>246</v>
      </c>
      <c r="P2" s="28" t="s">
        <v>246</v>
      </c>
      <c r="Q2" s="28" t="s">
        <v>247</v>
      </c>
      <c r="R2" s="104" t="s">
        <v>217</v>
      </c>
      <c r="S2" s="28" t="s">
        <v>217</v>
      </c>
      <c r="T2" s="28" t="s">
        <v>246</v>
      </c>
      <c r="U2" s="28" t="s">
        <v>247</v>
      </c>
      <c r="V2" s="28" t="s">
        <v>247</v>
      </c>
      <c r="W2" s="28" t="s">
        <v>217</v>
      </c>
      <c r="X2" s="95" t="s">
        <v>246</v>
      </c>
      <c r="Y2" s="28" t="s">
        <v>246</v>
      </c>
      <c r="Z2" s="28" t="s">
        <v>247</v>
      </c>
      <c r="AA2" s="28" t="s">
        <v>217</v>
      </c>
      <c r="AB2" s="28" t="s">
        <v>246</v>
      </c>
      <c r="AC2" s="28" t="s">
        <v>247</v>
      </c>
      <c r="AD2" s="104" t="s">
        <v>247</v>
      </c>
      <c r="AE2" s="28" t="s">
        <v>217</v>
      </c>
      <c r="AF2" s="47" t="s">
        <v>246</v>
      </c>
      <c r="AG2" s="28" t="s">
        <v>247</v>
      </c>
      <c r="AH2" s="28" t="s">
        <v>217</v>
      </c>
      <c r="AI2" s="28" t="s">
        <v>246</v>
      </c>
      <c r="AJ2" s="28" t="s">
        <v>247</v>
      </c>
      <c r="AK2" s="28" t="s">
        <v>217</v>
      </c>
      <c r="AL2" s="28" t="s">
        <v>246</v>
      </c>
      <c r="AM2" s="28" t="s">
        <v>247</v>
      </c>
      <c r="AN2" s="95" t="s">
        <v>247</v>
      </c>
      <c r="AO2" s="28" t="s">
        <v>217</v>
      </c>
      <c r="AP2" s="28"/>
      <c r="AQ2" s="28" t="s">
        <v>252</v>
      </c>
      <c r="AR2" s="104"/>
      <c r="AS2" s="28"/>
      <c r="AT2" s="28"/>
      <c r="AU2" s="92"/>
      <c r="AV2" s="112"/>
      <c r="AW2" s="116"/>
    </row>
    <row r="3" spans="1:49" s="13" customFormat="1" ht="19" customHeight="1">
      <c r="A3" s="62"/>
      <c r="B3" s="62" t="s">
        <v>180</v>
      </c>
      <c r="C3" s="63"/>
      <c r="D3" s="64"/>
      <c r="E3" s="63"/>
      <c r="F3" s="63"/>
      <c r="G3" s="63"/>
      <c r="H3" s="63"/>
      <c r="I3" s="63">
        <v>0</v>
      </c>
      <c r="J3" s="96">
        <v>0</v>
      </c>
      <c r="K3" s="63"/>
      <c r="L3" s="65"/>
      <c r="M3" s="65"/>
      <c r="N3" s="66"/>
      <c r="O3" s="65"/>
      <c r="P3" s="67">
        <v>2</v>
      </c>
      <c r="Q3" s="63"/>
      <c r="R3" s="105">
        <v>6</v>
      </c>
      <c r="S3" s="67"/>
      <c r="T3" s="63"/>
      <c r="U3" s="63"/>
      <c r="V3" s="63"/>
      <c r="W3" s="63"/>
      <c r="X3" s="96">
        <v>0</v>
      </c>
      <c r="Y3" s="63"/>
      <c r="Z3" s="63"/>
      <c r="AA3" s="63"/>
      <c r="AB3" s="63"/>
      <c r="AC3" s="63"/>
      <c r="AD3" s="109">
        <v>10</v>
      </c>
      <c r="AE3" s="63"/>
      <c r="AF3" s="47"/>
      <c r="AG3" s="42"/>
      <c r="AH3" s="42" t="s">
        <v>152</v>
      </c>
      <c r="AI3" s="42" t="s">
        <v>246</v>
      </c>
      <c r="AJ3" s="42"/>
      <c r="AK3" s="42"/>
      <c r="AL3" s="42"/>
      <c r="AM3" s="42"/>
      <c r="AN3" s="97">
        <v>0</v>
      </c>
      <c r="AO3" s="42"/>
      <c r="AP3" s="42"/>
      <c r="AQ3" s="42"/>
      <c r="AR3" s="110">
        <v>10</v>
      </c>
      <c r="AS3" s="42"/>
      <c r="AT3" s="42"/>
      <c r="AU3" s="93"/>
      <c r="AV3" s="113"/>
      <c r="AW3" s="117"/>
    </row>
    <row r="4" spans="1:49" s="13" customFormat="1" ht="19" customHeight="1">
      <c r="A4" s="27"/>
      <c r="B4" s="27" t="s">
        <v>181</v>
      </c>
      <c r="C4" s="42"/>
      <c r="D4" s="68"/>
      <c r="E4" s="42"/>
      <c r="F4" s="42"/>
      <c r="G4" s="42">
        <v>4</v>
      </c>
      <c r="H4" s="42"/>
      <c r="I4" s="42">
        <v>4</v>
      </c>
      <c r="J4" s="97">
        <v>18</v>
      </c>
      <c r="K4" s="42"/>
      <c r="L4" s="41"/>
      <c r="M4" s="41"/>
      <c r="N4" s="69"/>
      <c r="O4" s="41"/>
      <c r="P4" s="42">
        <v>4</v>
      </c>
      <c r="Q4" s="42"/>
      <c r="R4" s="106">
        <v>65</v>
      </c>
      <c r="S4" s="40"/>
      <c r="T4" s="42"/>
      <c r="U4" s="42"/>
      <c r="V4" s="42">
        <v>4</v>
      </c>
      <c r="W4" s="42"/>
      <c r="X4" s="97">
        <v>18</v>
      </c>
      <c r="Y4" s="42"/>
      <c r="Z4" s="42"/>
      <c r="AA4" s="42"/>
      <c r="AB4" s="42"/>
      <c r="AC4" s="42"/>
      <c r="AD4" s="110">
        <v>65</v>
      </c>
      <c r="AE4" s="42"/>
      <c r="AF4" s="47"/>
      <c r="AG4" s="42"/>
      <c r="AH4" s="42" t="s">
        <v>153</v>
      </c>
      <c r="AI4" s="42" t="s">
        <v>166</v>
      </c>
      <c r="AJ4" s="42"/>
      <c r="AK4" s="42"/>
      <c r="AL4" s="42"/>
      <c r="AM4" s="42"/>
      <c r="AN4" s="97">
        <v>18</v>
      </c>
      <c r="AO4" s="42"/>
      <c r="AP4" s="42"/>
      <c r="AQ4" s="42"/>
      <c r="AR4" s="110">
        <v>75</v>
      </c>
      <c r="AS4" s="42">
        <v>26</v>
      </c>
      <c r="AT4" s="42">
        <f>SUM(C4:AS4)</f>
        <v>301</v>
      </c>
      <c r="AU4" s="93">
        <f>AT4/301</f>
        <v>1</v>
      </c>
      <c r="AV4" s="113" t="s">
        <v>157</v>
      </c>
      <c r="AW4" s="117"/>
    </row>
    <row r="5" spans="1:49">
      <c r="A5" s="27" t="s">
        <v>238</v>
      </c>
      <c r="B5" s="27" t="s">
        <v>192</v>
      </c>
      <c r="C5" s="28"/>
      <c r="D5" s="28"/>
      <c r="E5" s="28"/>
      <c r="F5" s="28">
        <v>-1</v>
      </c>
      <c r="G5" s="28">
        <v>3</v>
      </c>
      <c r="H5" s="28"/>
      <c r="I5" s="28">
        <v>4</v>
      </c>
      <c r="J5" s="98">
        <v>17</v>
      </c>
      <c r="K5" s="28"/>
      <c r="L5" s="28"/>
      <c r="M5" s="28"/>
      <c r="N5" s="47"/>
      <c r="P5" s="28">
        <v>0</v>
      </c>
      <c r="Q5" s="42" t="s">
        <v>152</v>
      </c>
      <c r="R5" s="107">
        <v>46</v>
      </c>
      <c r="S5" s="37"/>
      <c r="T5" s="70"/>
      <c r="V5" s="28">
        <v>4</v>
      </c>
      <c r="W5" s="28" t="s">
        <v>165</v>
      </c>
      <c r="X5" s="97">
        <v>16</v>
      </c>
      <c r="Z5" s="28">
        <v>-1</v>
      </c>
      <c r="AB5" s="28" t="s">
        <v>213</v>
      </c>
      <c r="AD5" s="104">
        <v>65</v>
      </c>
      <c r="AE5" s="28">
        <v>-1</v>
      </c>
      <c r="AI5" s="28" t="s">
        <v>246</v>
      </c>
      <c r="AN5" s="95">
        <v>11</v>
      </c>
      <c r="AR5" s="104">
        <v>69</v>
      </c>
      <c r="AS5" s="42">
        <v>26</v>
      </c>
      <c r="AT5" s="42">
        <f t="shared" ref="AT5:AT11" si="0">SUM(C5:AS5)</f>
        <v>258</v>
      </c>
      <c r="AU5" s="93">
        <f t="shared" ref="AU5:AU41" si="1">AT5/301</f>
        <v>0.8571428571428571</v>
      </c>
      <c r="AV5" s="112" t="s">
        <v>321</v>
      </c>
    </row>
    <row r="6" spans="1:49">
      <c r="A6" s="27" t="s">
        <v>239</v>
      </c>
      <c r="B6" s="27" t="s">
        <v>191</v>
      </c>
      <c r="C6" s="28"/>
      <c r="D6" s="28"/>
      <c r="E6" s="28"/>
      <c r="F6" s="28">
        <v>-1</v>
      </c>
      <c r="G6" s="28">
        <v>2</v>
      </c>
      <c r="H6" s="28"/>
      <c r="I6" s="28">
        <v>3</v>
      </c>
      <c r="J6" s="99">
        <v>14</v>
      </c>
      <c r="K6" s="28"/>
      <c r="L6" s="28" t="s">
        <v>152</v>
      </c>
      <c r="M6" s="28"/>
      <c r="N6" s="47"/>
      <c r="P6" s="28">
        <v>3</v>
      </c>
      <c r="Q6" s="28" t="s">
        <v>153</v>
      </c>
      <c r="R6" s="107">
        <v>40</v>
      </c>
      <c r="S6" s="37"/>
      <c r="V6" s="28">
        <v>4</v>
      </c>
      <c r="W6" s="28" t="s">
        <v>152</v>
      </c>
      <c r="X6" s="97">
        <v>10</v>
      </c>
      <c r="AA6" s="28">
        <v>-1</v>
      </c>
      <c r="AB6" s="28" t="s">
        <v>214</v>
      </c>
      <c r="AD6" s="104">
        <v>41</v>
      </c>
      <c r="AH6" s="28" t="s">
        <v>156</v>
      </c>
      <c r="AI6" s="28" t="s">
        <v>153</v>
      </c>
      <c r="AN6" s="95">
        <v>11</v>
      </c>
      <c r="AR6" s="104">
        <v>41</v>
      </c>
      <c r="AS6" s="42">
        <v>26</v>
      </c>
      <c r="AT6" s="42">
        <f t="shared" si="0"/>
        <v>193</v>
      </c>
      <c r="AU6" s="93">
        <f t="shared" si="1"/>
        <v>0.64119601328903653</v>
      </c>
      <c r="AV6" s="112" t="s">
        <v>156</v>
      </c>
    </row>
    <row r="7" spans="1:49">
      <c r="A7" s="27" t="s">
        <v>240</v>
      </c>
      <c r="B7" s="27" t="s">
        <v>190</v>
      </c>
      <c r="C7" s="28"/>
      <c r="D7" s="28"/>
      <c r="E7" s="28"/>
      <c r="F7" s="28"/>
      <c r="G7" s="28">
        <v>4</v>
      </c>
      <c r="H7" s="28"/>
      <c r="I7" s="28">
        <v>4</v>
      </c>
      <c r="J7" s="99">
        <v>17</v>
      </c>
      <c r="K7" s="28"/>
      <c r="L7" s="28" t="s">
        <v>153</v>
      </c>
      <c r="M7" s="28" t="s">
        <v>152</v>
      </c>
      <c r="N7" s="47"/>
      <c r="P7" s="28">
        <v>5</v>
      </c>
      <c r="R7" s="107">
        <v>59</v>
      </c>
      <c r="S7" s="37"/>
      <c r="V7" s="28">
        <v>4</v>
      </c>
      <c r="W7" s="28" t="s">
        <v>158</v>
      </c>
      <c r="X7" s="97">
        <v>18</v>
      </c>
      <c r="AD7" s="104">
        <v>65</v>
      </c>
      <c r="AH7" s="28" t="s">
        <v>155</v>
      </c>
      <c r="AI7" s="28" t="s">
        <v>154</v>
      </c>
      <c r="AN7" s="95">
        <v>18</v>
      </c>
      <c r="AR7" s="104">
        <v>89</v>
      </c>
      <c r="AS7" s="42">
        <v>26</v>
      </c>
      <c r="AT7" s="42">
        <f t="shared" si="0"/>
        <v>309</v>
      </c>
      <c r="AU7" s="93">
        <f t="shared" si="1"/>
        <v>1.0265780730897009</v>
      </c>
      <c r="AV7" s="112" t="s">
        <v>157</v>
      </c>
    </row>
    <row r="8" spans="1:49">
      <c r="A8" s="27" t="s">
        <v>241</v>
      </c>
      <c r="B8" s="27" t="s">
        <v>189</v>
      </c>
      <c r="C8" s="28"/>
      <c r="D8" s="28"/>
      <c r="E8" s="28"/>
      <c r="F8" s="28"/>
      <c r="G8" s="28">
        <v>3</v>
      </c>
      <c r="H8" s="28"/>
      <c r="I8" s="28">
        <v>0</v>
      </c>
      <c r="J8" s="99">
        <v>16</v>
      </c>
      <c r="K8" s="28">
        <v>-1</v>
      </c>
      <c r="L8" s="28"/>
      <c r="M8" s="28" t="s">
        <v>153</v>
      </c>
      <c r="N8" s="47"/>
      <c r="P8" s="28">
        <v>6</v>
      </c>
      <c r="Q8" s="28" t="s">
        <v>154</v>
      </c>
      <c r="R8" s="107">
        <v>45</v>
      </c>
      <c r="S8" s="37"/>
      <c r="U8" s="28">
        <v>-1</v>
      </c>
      <c r="V8" s="28">
        <v>0</v>
      </c>
      <c r="W8" s="28" t="s">
        <v>166</v>
      </c>
      <c r="X8" s="97">
        <v>0</v>
      </c>
      <c r="Z8" s="28">
        <v>-1</v>
      </c>
      <c r="AA8" s="28">
        <v>-1</v>
      </c>
      <c r="AB8" s="28" t="s">
        <v>216</v>
      </c>
      <c r="AC8" s="28">
        <v>-1</v>
      </c>
      <c r="AD8" s="104">
        <v>0</v>
      </c>
      <c r="AE8" s="28">
        <v>-1</v>
      </c>
      <c r="AH8" s="28" t="s">
        <v>157</v>
      </c>
      <c r="AI8" s="28" t="s">
        <v>165</v>
      </c>
      <c r="AK8" s="28">
        <v>-1</v>
      </c>
      <c r="AN8" s="95">
        <v>0</v>
      </c>
      <c r="AR8" s="104">
        <v>0</v>
      </c>
      <c r="AS8" s="42">
        <v>26</v>
      </c>
      <c r="AT8" s="42">
        <f t="shared" si="0"/>
        <v>89</v>
      </c>
      <c r="AU8" s="93">
        <f t="shared" si="1"/>
        <v>0.29568106312292358</v>
      </c>
      <c r="AV8" s="112" t="s">
        <v>217</v>
      </c>
      <c r="AW8" s="118">
        <v>41754</v>
      </c>
    </row>
    <row r="9" spans="1:49">
      <c r="A9" s="27" t="s">
        <v>242</v>
      </c>
      <c r="B9" s="27" t="s">
        <v>193</v>
      </c>
      <c r="C9" s="28"/>
      <c r="D9" s="28"/>
      <c r="E9" s="28"/>
      <c r="F9" s="28"/>
      <c r="G9" s="28">
        <v>3</v>
      </c>
      <c r="H9" s="28"/>
      <c r="I9" s="28">
        <v>4</v>
      </c>
      <c r="J9" s="99">
        <v>17</v>
      </c>
      <c r="K9" s="28"/>
      <c r="L9" s="28" t="s">
        <v>154</v>
      </c>
      <c r="M9" s="28"/>
      <c r="N9" s="47"/>
      <c r="P9" s="28">
        <v>5</v>
      </c>
      <c r="Q9" s="28" t="s">
        <v>153</v>
      </c>
      <c r="R9" s="107">
        <v>53</v>
      </c>
      <c r="S9" s="37"/>
      <c r="V9" s="28">
        <v>4</v>
      </c>
      <c r="W9" s="28" t="s">
        <v>154</v>
      </c>
      <c r="X9" s="97">
        <v>15</v>
      </c>
      <c r="AB9" s="28" t="s">
        <v>151</v>
      </c>
      <c r="AD9" s="104">
        <v>59</v>
      </c>
      <c r="AH9" s="28" t="s">
        <v>158</v>
      </c>
      <c r="AI9" s="28" t="s">
        <v>157</v>
      </c>
      <c r="AN9" s="95">
        <v>17</v>
      </c>
      <c r="AR9" s="104">
        <v>76</v>
      </c>
      <c r="AS9" s="42">
        <v>26</v>
      </c>
      <c r="AT9" s="42">
        <f t="shared" si="0"/>
        <v>279</v>
      </c>
      <c r="AU9" s="93">
        <f t="shared" si="1"/>
        <v>0.92691029900332222</v>
      </c>
      <c r="AV9" s="112" t="s">
        <v>157</v>
      </c>
    </row>
    <row r="10" spans="1:49">
      <c r="A10" s="27" t="s">
        <v>60</v>
      </c>
      <c r="B10" s="27" t="s">
        <v>194</v>
      </c>
      <c r="C10" s="28"/>
      <c r="D10" s="28">
        <v>-1</v>
      </c>
      <c r="E10" s="28"/>
      <c r="F10" s="28">
        <v>-1</v>
      </c>
      <c r="G10" s="28">
        <v>0</v>
      </c>
      <c r="H10" s="28">
        <v>-1</v>
      </c>
      <c r="I10" s="28">
        <v>0</v>
      </c>
      <c r="J10" s="99">
        <v>0</v>
      </c>
      <c r="K10" s="28">
        <v>-1</v>
      </c>
      <c r="L10" s="28" t="s">
        <v>153</v>
      </c>
      <c r="M10" s="28" t="s">
        <v>156</v>
      </c>
      <c r="N10" s="47"/>
      <c r="O10" s="28">
        <v>-1</v>
      </c>
      <c r="P10" s="28">
        <v>0</v>
      </c>
      <c r="Q10" s="28" t="s">
        <v>155</v>
      </c>
      <c r="R10" s="107">
        <v>0</v>
      </c>
      <c r="S10" s="37">
        <v>-1</v>
      </c>
      <c r="U10" s="28">
        <v>-1</v>
      </c>
      <c r="V10" s="28">
        <v>0</v>
      </c>
      <c r="W10" s="28" t="s">
        <v>167</v>
      </c>
      <c r="X10" s="97">
        <v>0</v>
      </c>
      <c r="Y10" s="28">
        <v>-1</v>
      </c>
      <c r="Z10" s="28">
        <v>-1</v>
      </c>
      <c r="AA10" s="28">
        <v>-1</v>
      </c>
      <c r="AB10" s="28" t="s">
        <v>214</v>
      </c>
      <c r="AC10" s="28">
        <v>-1</v>
      </c>
      <c r="AD10" s="104">
        <v>0</v>
      </c>
      <c r="AE10" s="28">
        <v>-1</v>
      </c>
      <c r="AH10" s="28" t="s">
        <v>158</v>
      </c>
      <c r="AI10" s="28" t="s">
        <v>155</v>
      </c>
      <c r="AK10" s="28">
        <v>-1</v>
      </c>
      <c r="AN10" s="95">
        <v>0</v>
      </c>
      <c r="AR10" s="104">
        <v>0</v>
      </c>
      <c r="AS10" s="42">
        <v>26</v>
      </c>
      <c r="AT10" s="42">
        <f t="shared" si="0"/>
        <v>13</v>
      </c>
      <c r="AU10" s="93">
        <f t="shared" si="1"/>
        <v>4.3189368770764118E-2</v>
      </c>
      <c r="AV10" s="112" t="s">
        <v>217</v>
      </c>
      <c r="AW10" s="118">
        <v>41733</v>
      </c>
    </row>
    <row r="11" spans="1:49">
      <c r="A11" s="27" t="s">
        <v>61</v>
      </c>
      <c r="B11" s="27" t="s">
        <v>195</v>
      </c>
      <c r="C11" s="28"/>
      <c r="D11" s="28"/>
      <c r="E11" s="28"/>
      <c r="F11" s="28"/>
      <c r="G11" s="28">
        <v>3</v>
      </c>
      <c r="H11" s="28"/>
      <c r="I11" s="28">
        <v>4</v>
      </c>
      <c r="J11" s="99">
        <v>16</v>
      </c>
      <c r="K11" s="28"/>
      <c r="L11" s="28" t="s">
        <v>155</v>
      </c>
      <c r="M11" s="28" t="s">
        <v>155</v>
      </c>
      <c r="N11" s="47"/>
      <c r="P11" s="28">
        <v>6</v>
      </c>
      <c r="Q11" s="28" t="s">
        <v>155</v>
      </c>
      <c r="R11" s="107">
        <v>53</v>
      </c>
      <c r="S11" s="37"/>
      <c r="V11" s="28">
        <v>4</v>
      </c>
      <c r="W11" s="28" t="s">
        <v>165</v>
      </c>
      <c r="X11" s="97">
        <v>17</v>
      </c>
      <c r="Z11" s="28">
        <v>-1</v>
      </c>
      <c r="AB11" s="28" t="s">
        <v>215</v>
      </c>
      <c r="AD11" s="104">
        <v>58</v>
      </c>
      <c r="AK11" s="28">
        <v>-1</v>
      </c>
      <c r="AN11" s="95">
        <v>17</v>
      </c>
      <c r="AR11" s="104">
        <v>72</v>
      </c>
      <c r="AS11" s="42">
        <v>26</v>
      </c>
      <c r="AT11" s="42">
        <f t="shared" si="0"/>
        <v>274</v>
      </c>
      <c r="AU11" s="93">
        <f t="shared" si="1"/>
        <v>0.9102990033222591</v>
      </c>
      <c r="AV11" s="112" t="s">
        <v>157</v>
      </c>
    </row>
    <row r="12" spans="1:49">
      <c r="A12" s="27" t="s">
        <v>75</v>
      </c>
      <c r="B12" s="27" t="s">
        <v>76</v>
      </c>
      <c r="C12" s="28"/>
      <c r="D12" s="28"/>
      <c r="E12" s="28"/>
      <c r="F12" s="28">
        <v>-1</v>
      </c>
      <c r="G12" s="28">
        <v>0</v>
      </c>
      <c r="H12" s="28">
        <v>-1</v>
      </c>
      <c r="I12" s="28">
        <v>4</v>
      </c>
      <c r="J12" s="99">
        <v>6</v>
      </c>
      <c r="K12" s="28">
        <v>-1</v>
      </c>
      <c r="L12" s="28"/>
      <c r="M12" s="28"/>
      <c r="N12" s="47">
        <v>-1</v>
      </c>
      <c r="O12" s="28">
        <v>-1</v>
      </c>
      <c r="P12" s="28">
        <v>0</v>
      </c>
      <c r="R12" s="107">
        <v>21</v>
      </c>
      <c r="S12" s="37">
        <v>-1</v>
      </c>
      <c r="T12" s="28">
        <v>-1</v>
      </c>
      <c r="U12" s="28">
        <v>-1</v>
      </c>
      <c r="V12" s="28">
        <v>0</v>
      </c>
      <c r="X12" s="97">
        <v>12</v>
      </c>
      <c r="AA12" s="28">
        <v>-1</v>
      </c>
      <c r="AD12" s="104">
        <v>49</v>
      </c>
      <c r="AN12" s="95">
        <v>17</v>
      </c>
      <c r="AP12" s="28">
        <v>10</v>
      </c>
      <c r="AR12" s="104">
        <v>68</v>
      </c>
      <c r="AS12" s="42">
        <v>26</v>
      </c>
      <c r="AT12" s="42">
        <f>SUM(C12:AS12)</f>
        <v>204</v>
      </c>
      <c r="AU12" s="93">
        <f t="shared" si="1"/>
        <v>0.67774086378737541</v>
      </c>
      <c r="AV12" s="112" t="s">
        <v>156</v>
      </c>
    </row>
    <row r="13" spans="1:49">
      <c r="A13" s="27" t="s">
        <v>188</v>
      </c>
      <c r="B13" s="27" t="s">
        <v>187</v>
      </c>
      <c r="C13" s="28"/>
      <c r="D13" s="28"/>
      <c r="E13" s="28"/>
      <c r="F13" s="28"/>
      <c r="G13" s="28">
        <v>2</v>
      </c>
      <c r="H13" s="28"/>
      <c r="I13" s="28">
        <v>4</v>
      </c>
      <c r="J13" s="99">
        <v>18</v>
      </c>
      <c r="K13" s="28"/>
      <c r="L13" s="28"/>
      <c r="M13" s="28" t="s">
        <v>158</v>
      </c>
      <c r="N13" s="47"/>
      <c r="P13" s="28">
        <v>5</v>
      </c>
      <c r="R13" s="107">
        <v>38</v>
      </c>
      <c r="S13" s="37"/>
      <c r="U13" s="28">
        <v>-1</v>
      </c>
      <c r="V13" s="28">
        <v>0</v>
      </c>
      <c r="W13" s="28" t="s">
        <v>166</v>
      </c>
      <c r="X13" s="97">
        <v>16</v>
      </c>
      <c r="Z13" s="28">
        <v>-1</v>
      </c>
      <c r="AC13" s="28">
        <v>-1</v>
      </c>
      <c r="AD13" s="104">
        <v>36</v>
      </c>
      <c r="AE13" s="28">
        <v>-1</v>
      </c>
      <c r="AI13" s="28" t="s">
        <v>218</v>
      </c>
      <c r="AK13" s="28">
        <v>-1</v>
      </c>
      <c r="AN13" s="95">
        <v>13</v>
      </c>
      <c r="AR13" s="104">
        <v>48</v>
      </c>
      <c r="AS13" s="42">
        <v>26</v>
      </c>
      <c r="AT13" s="42">
        <f t="shared" ref="AT13:AT41" si="2">SUM(C13:AS13)</f>
        <v>201</v>
      </c>
      <c r="AU13" s="93">
        <f t="shared" si="1"/>
        <v>0.66777408637873759</v>
      </c>
      <c r="AV13" s="112" t="s">
        <v>156</v>
      </c>
    </row>
    <row r="14" spans="1:49">
      <c r="A14" s="27" t="s">
        <v>62</v>
      </c>
      <c r="B14" s="27" t="s">
        <v>339</v>
      </c>
      <c r="C14" s="28"/>
      <c r="D14" s="28"/>
      <c r="E14" s="28"/>
      <c r="F14" s="28"/>
      <c r="G14" s="28">
        <v>3</v>
      </c>
      <c r="H14" s="28"/>
      <c r="I14" s="28">
        <v>4</v>
      </c>
      <c r="J14" s="99">
        <v>18</v>
      </c>
      <c r="K14" s="28"/>
      <c r="L14" s="28"/>
      <c r="M14" s="28" t="s">
        <v>158</v>
      </c>
      <c r="N14" s="47"/>
      <c r="P14" s="28">
        <v>6</v>
      </c>
      <c r="R14" s="107">
        <v>58</v>
      </c>
      <c r="S14" s="37"/>
      <c r="V14" s="28">
        <v>4</v>
      </c>
      <c r="X14" s="97">
        <v>18</v>
      </c>
      <c r="AD14" s="104">
        <v>59</v>
      </c>
      <c r="AH14" s="28" t="s">
        <v>152</v>
      </c>
      <c r="AI14" s="28" t="s">
        <v>157</v>
      </c>
      <c r="AN14" s="95">
        <v>15</v>
      </c>
      <c r="AR14" s="104">
        <v>79</v>
      </c>
      <c r="AS14" s="42">
        <v>26</v>
      </c>
      <c r="AT14" s="42">
        <f t="shared" si="2"/>
        <v>290</v>
      </c>
      <c r="AU14" s="93">
        <f t="shared" si="1"/>
        <v>0.96345514950166111</v>
      </c>
      <c r="AV14" s="112" t="s">
        <v>157</v>
      </c>
    </row>
    <row r="15" spans="1:49">
      <c r="A15" s="27" t="s">
        <v>63</v>
      </c>
      <c r="B15" s="27" t="s">
        <v>196</v>
      </c>
      <c r="C15" s="28"/>
      <c r="D15" s="28"/>
      <c r="E15" s="28"/>
      <c r="F15" s="28"/>
      <c r="G15" s="28">
        <v>4</v>
      </c>
      <c r="H15" s="28"/>
      <c r="I15" s="28">
        <v>0</v>
      </c>
      <c r="J15" s="99">
        <v>15</v>
      </c>
      <c r="K15" s="28"/>
      <c r="L15" s="28"/>
      <c r="M15" s="28"/>
      <c r="N15" s="47"/>
      <c r="P15" s="28">
        <v>4</v>
      </c>
      <c r="R15" s="107">
        <v>52</v>
      </c>
      <c r="S15" s="37"/>
      <c r="U15" s="28">
        <v>-1</v>
      </c>
      <c r="V15" s="28">
        <v>0</v>
      </c>
      <c r="X15" s="97">
        <v>14</v>
      </c>
      <c r="Y15" s="28">
        <v>-1</v>
      </c>
      <c r="AA15" s="28">
        <v>-1</v>
      </c>
      <c r="AD15" s="104">
        <v>45</v>
      </c>
      <c r="AH15" s="28" t="s">
        <v>153</v>
      </c>
      <c r="AI15" s="28" t="s">
        <v>251</v>
      </c>
      <c r="AN15" s="95">
        <v>16</v>
      </c>
      <c r="AR15" s="104">
        <v>63</v>
      </c>
      <c r="AS15" s="42">
        <v>26</v>
      </c>
      <c r="AT15" s="42">
        <f t="shared" si="2"/>
        <v>236</v>
      </c>
      <c r="AU15" s="93">
        <f t="shared" si="1"/>
        <v>0.78405315614617943</v>
      </c>
      <c r="AV15" s="112" t="s">
        <v>338</v>
      </c>
    </row>
    <row r="16" spans="1:49">
      <c r="A16" s="27" t="s">
        <v>64</v>
      </c>
      <c r="B16" s="27" t="s">
        <v>197</v>
      </c>
      <c r="C16" s="28">
        <v>-1</v>
      </c>
      <c r="D16" s="28"/>
      <c r="E16" s="28"/>
      <c r="F16" s="28"/>
      <c r="G16" s="28">
        <v>2</v>
      </c>
      <c r="H16" s="28"/>
      <c r="I16" s="28">
        <v>4</v>
      </c>
      <c r="J16" s="99">
        <v>0</v>
      </c>
      <c r="K16" s="28">
        <v>-1</v>
      </c>
      <c r="L16" s="28" t="s">
        <v>152</v>
      </c>
      <c r="M16" s="28"/>
      <c r="N16" s="47"/>
      <c r="P16" s="28">
        <v>4</v>
      </c>
      <c r="R16" s="107">
        <v>0</v>
      </c>
      <c r="S16" s="37">
        <v>-1</v>
      </c>
      <c r="U16" s="28">
        <v>-1</v>
      </c>
      <c r="V16" s="28">
        <v>0</v>
      </c>
      <c r="X16" s="97">
        <v>0</v>
      </c>
      <c r="Y16" s="28">
        <v>-1</v>
      </c>
      <c r="Z16" s="28">
        <v>-1</v>
      </c>
      <c r="AA16" s="28">
        <v>-1</v>
      </c>
      <c r="AC16" s="28">
        <v>-1</v>
      </c>
      <c r="AD16" s="104">
        <v>0</v>
      </c>
      <c r="AE16" s="28">
        <v>-1</v>
      </c>
      <c r="AF16" s="47">
        <v>-1</v>
      </c>
      <c r="AK16" s="28">
        <v>-1</v>
      </c>
      <c r="AN16" s="95">
        <v>0</v>
      </c>
      <c r="AR16" s="104">
        <v>0</v>
      </c>
      <c r="AS16" s="42">
        <v>26</v>
      </c>
      <c r="AT16" s="42">
        <f t="shared" si="2"/>
        <v>25</v>
      </c>
      <c r="AU16" s="93">
        <f t="shared" si="1"/>
        <v>8.3056478405315617E-2</v>
      </c>
      <c r="AV16" s="112" t="s">
        <v>217</v>
      </c>
      <c r="AW16" s="118">
        <v>41740</v>
      </c>
    </row>
    <row r="17" spans="1:49">
      <c r="A17" s="27" t="s">
        <v>66</v>
      </c>
      <c r="B17" s="27" t="s">
        <v>65</v>
      </c>
      <c r="C17" s="28">
        <v>-1</v>
      </c>
      <c r="D17" s="28"/>
      <c r="E17" s="28"/>
      <c r="F17" s="28">
        <v>-1</v>
      </c>
      <c r="G17" s="28">
        <v>0</v>
      </c>
      <c r="H17" s="28">
        <v>-1</v>
      </c>
      <c r="I17" s="28">
        <v>0</v>
      </c>
      <c r="J17" s="99">
        <v>0</v>
      </c>
      <c r="K17" s="28">
        <v>-1</v>
      </c>
      <c r="L17" s="28" t="s">
        <v>153</v>
      </c>
      <c r="M17" s="28"/>
      <c r="N17" s="47">
        <v>-1</v>
      </c>
      <c r="O17" s="28">
        <v>-1</v>
      </c>
      <c r="P17" s="28">
        <v>0</v>
      </c>
      <c r="R17" s="107">
        <v>0</v>
      </c>
      <c r="S17" s="37">
        <v>-1</v>
      </c>
      <c r="U17" s="28">
        <v>-1</v>
      </c>
      <c r="V17" s="28">
        <v>0</v>
      </c>
      <c r="W17" s="28" t="s">
        <v>152</v>
      </c>
      <c r="X17" s="97">
        <v>0</v>
      </c>
      <c r="Y17" s="28">
        <v>-1</v>
      </c>
      <c r="Z17" s="28">
        <v>-1</v>
      </c>
      <c r="AA17" s="28">
        <v>-1</v>
      </c>
      <c r="AC17" s="28">
        <v>-1</v>
      </c>
      <c r="AD17" s="104">
        <v>0</v>
      </c>
      <c r="AE17" s="28">
        <v>-1</v>
      </c>
      <c r="AF17" s="47">
        <v>-1</v>
      </c>
      <c r="AK17" s="28">
        <v>-1</v>
      </c>
      <c r="AN17" s="95">
        <v>0</v>
      </c>
      <c r="AR17" s="104">
        <v>0</v>
      </c>
      <c r="AS17" s="42">
        <v>26</v>
      </c>
      <c r="AT17" s="42">
        <f t="shared" si="2"/>
        <v>11</v>
      </c>
      <c r="AU17" s="93">
        <f t="shared" si="1"/>
        <v>3.6544850498338874E-2</v>
      </c>
      <c r="AV17" s="112" t="s">
        <v>217</v>
      </c>
      <c r="AW17" s="118">
        <v>41733</v>
      </c>
    </row>
    <row r="18" spans="1:49">
      <c r="A18" s="27" t="s">
        <v>67</v>
      </c>
      <c r="B18" s="27" t="s">
        <v>198</v>
      </c>
      <c r="C18" s="28"/>
      <c r="D18" s="28"/>
      <c r="E18" s="28"/>
      <c r="F18" s="28"/>
      <c r="G18" s="28">
        <v>4</v>
      </c>
      <c r="H18" s="28"/>
      <c r="I18" s="28">
        <v>0</v>
      </c>
      <c r="J18" s="99">
        <v>18</v>
      </c>
      <c r="K18" s="28"/>
      <c r="L18" s="28"/>
      <c r="M18" s="28" t="s">
        <v>152</v>
      </c>
      <c r="N18" s="47"/>
      <c r="P18" s="28">
        <v>5</v>
      </c>
      <c r="R18" s="107">
        <v>61</v>
      </c>
      <c r="S18" s="37"/>
      <c r="V18" s="28">
        <v>4</v>
      </c>
      <c r="W18" s="28" t="s">
        <v>153</v>
      </c>
      <c r="X18" s="97">
        <v>18</v>
      </c>
      <c r="AA18" s="28">
        <v>-1</v>
      </c>
      <c r="AD18" s="104">
        <v>72</v>
      </c>
      <c r="AH18" s="28" t="s">
        <v>156</v>
      </c>
      <c r="AI18" s="28" t="s">
        <v>152</v>
      </c>
      <c r="AN18" s="95">
        <v>14</v>
      </c>
      <c r="AR18" s="104">
        <v>79</v>
      </c>
      <c r="AS18" s="42">
        <v>26</v>
      </c>
      <c r="AT18" s="42">
        <f t="shared" si="2"/>
        <v>300</v>
      </c>
      <c r="AU18" s="93">
        <f t="shared" si="1"/>
        <v>0.99667774086378735</v>
      </c>
      <c r="AV18" s="112" t="s">
        <v>157</v>
      </c>
    </row>
    <row r="19" spans="1:49">
      <c r="A19" s="27" t="s">
        <v>68</v>
      </c>
      <c r="B19" s="27" t="s">
        <v>199</v>
      </c>
      <c r="C19" s="28">
        <v>-1</v>
      </c>
      <c r="D19" s="28"/>
      <c r="E19" s="28"/>
      <c r="F19" s="28">
        <v>-1</v>
      </c>
      <c r="G19" s="28">
        <v>4</v>
      </c>
      <c r="H19" s="28">
        <v>-1</v>
      </c>
      <c r="I19" s="28">
        <v>4</v>
      </c>
      <c r="J19" s="99">
        <v>6</v>
      </c>
      <c r="K19" s="28"/>
      <c r="L19" s="28" t="s">
        <v>154</v>
      </c>
      <c r="M19" s="28" t="s">
        <v>153</v>
      </c>
      <c r="N19" s="47"/>
      <c r="P19" s="28">
        <v>5</v>
      </c>
      <c r="R19" s="107">
        <v>37</v>
      </c>
      <c r="S19" s="37"/>
      <c r="V19" s="28">
        <v>4</v>
      </c>
      <c r="X19" s="97">
        <v>16</v>
      </c>
      <c r="AD19" s="104">
        <v>44</v>
      </c>
      <c r="AF19" s="47">
        <v>-1</v>
      </c>
      <c r="AH19" s="28" t="s">
        <v>155</v>
      </c>
      <c r="AI19" s="28" t="s">
        <v>153</v>
      </c>
      <c r="AK19" s="28">
        <v>-1</v>
      </c>
      <c r="AN19" s="95">
        <v>17</v>
      </c>
      <c r="AR19" s="104">
        <v>60</v>
      </c>
      <c r="AS19" s="42">
        <v>26</v>
      </c>
      <c r="AT19" s="42">
        <f t="shared" si="2"/>
        <v>218</v>
      </c>
      <c r="AU19" s="93">
        <f t="shared" si="1"/>
        <v>0.72425249169435213</v>
      </c>
      <c r="AV19" s="112" t="s">
        <v>335</v>
      </c>
    </row>
    <row r="20" spans="1:49">
      <c r="A20" s="27" t="s">
        <v>69</v>
      </c>
      <c r="B20" s="27" t="s">
        <v>200</v>
      </c>
      <c r="C20" s="28"/>
      <c r="D20" s="28">
        <v>-1</v>
      </c>
      <c r="E20" s="28"/>
      <c r="F20" s="28">
        <v>-1</v>
      </c>
      <c r="G20" s="28">
        <v>0</v>
      </c>
      <c r="H20" s="28">
        <v>-1</v>
      </c>
      <c r="I20" s="28">
        <v>2</v>
      </c>
      <c r="J20" s="99">
        <v>0</v>
      </c>
      <c r="K20" s="28">
        <v>-1</v>
      </c>
      <c r="L20" s="28" t="s">
        <v>153</v>
      </c>
      <c r="M20" s="28"/>
      <c r="N20" s="47">
        <v>-1</v>
      </c>
      <c r="O20" s="28">
        <v>-1</v>
      </c>
      <c r="P20" s="28">
        <v>0</v>
      </c>
      <c r="R20" s="107">
        <v>0</v>
      </c>
      <c r="S20" s="37">
        <v>-1</v>
      </c>
      <c r="U20" s="28">
        <v>-1</v>
      </c>
      <c r="V20" s="28">
        <v>0</v>
      </c>
      <c r="W20" s="28" t="s">
        <v>156</v>
      </c>
      <c r="X20" s="97">
        <v>0</v>
      </c>
      <c r="Y20" s="28">
        <v>-1</v>
      </c>
      <c r="Z20" s="28">
        <v>-1</v>
      </c>
      <c r="AA20" s="28">
        <v>-1</v>
      </c>
      <c r="AC20" s="28">
        <v>-1</v>
      </c>
      <c r="AD20" s="104">
        <v>0</v>
      </c>
      <c r="AE20" s="28">
        <v>-1</v>
      </c>
      <c r="AF20" s="47">
        <v>-1</v>
      </c>
      <c r="AH20" s="28" t="s">
        <v>157</v>
      </c>
      <c r="AK20" s="28">
        <v>-1</v>
      </c>
      <c r="AN20" s="95">
        <v>0</v>
      </c>
      <c r="AR20" s="104">
        <v>0</v>
      </c>
      <c r="AS20" s="42">
        <v>26</v>
      </c>
      <c r="AT20" s="42">
        <f t="shared" si="2"/>
        <v>13</v>
      </c>
      <c r="AU20" s="93">
        <f t="shared" si="1"/>
        <v>4.3189368770764118E-2</v>
      </c>
      <c r="AV20" s="112" t="s">
        <v>217</v>
      </c>
      <c r="AW20" s="118">
        <v>41738</v>
      </c>
    </row>
    <row r="21" spans="1:49">
      <c r="A21" s="27" t="s">
        <v>71</v>
      </c>
      <c r="B21" s="27" t="s">
        <v>70</v>
      </c>
      <c r="C21" s="28"/>
      <c r="D21" s="28"/>
      <c r="E21" s="28"/>
      <c r="F21" s="28"/>
      <c r="G21" s="28">
        <v>2</v>
      </c>
      <c r="H21" s="28"/>
      <c r="I21" s="28">
        <v>4</v>
      </c>
      <c r="J21" s="99">
        <v>12</v>
      </c>
      <c r="K21" s="28">
        <v>-1</v>
      </c>
      <c r="L21" s="28" t="s">
        <v>155</v>
      </c>
      <c r="M21" s="28"/>
      <c r="N21" s="47"/>
      <c r="O21" s="28">
        <v>-1</v>
      </c>
      <c r="P21" s="28">
        <v>0</v>
      </c>
      <c r="R21" s="107">
        <v>19</v>
      </c>
      <c r="S21" s="37"/>
      <c r="V21" s="28">
        <v>4</v>
      </c>
      <c r="W21" s="28" t="s">
        <v>155</v>
      </c>
      <c r="X21" s="97">
        <v>9</v>
      </c>
      <c r="Y21" s="28">
        <v>-1</v>
      </c>
      <c r="AC21" s="28">
        <v>-1</v>
      </c>
      <c r="AD21" s="104">
        <v>0</v>
      </c>
      <c r="AF21" s="47">
        <v>-1</v>
      </c>
      <c r="AH21" s="28" t="s">
        <v>158</v>
      </c>
      <c r="AK21" s="28">
        <v>-1</v>
      </c>
      <c r="AN21" s="95">
        <v>0</v>
      </c>
      <c r="AR21" s="104">
        <v>0</v>
      </c>
      <c r="AS21" s="42">
        <v>26</v>
      </c>
      <c r="AT21" s="42">
        <f t="shared" si="2"/>
        <v>70</v>
      </c>
      <c r="AU21" s="93">
        <f t="shared" si="1"/>
        <v>0.23255813953488372</v>
      </c>
      <c r="AV21" s="112" t="s">
        <v>217</v>
      </c>
      <c r="AW21" s="118">
        <v>41754</v>
      </c>
    </row>
    <row r="22" spans="1:49">
      <c r="A22" s="27" t="s">
        <v>26</v>
      </c>
      <c r="B22" s="27" t="s">
        <v>74</v>
      </c>
      <c r="C22" s="28"/>
      <c r="D22" s="28"/>
      <c r="E22" s="28"/>
      <c r="F22" s="28"/>
      <c r="G22" s="28">
        <v>2</v>
      </c>
      <c r="H22" s="28"/>
      <c r="I22" s="28">
        <v>4</v>
      </c>
      <c r="J22" s="99">
        <v>18</v>
      </c>
      <c r="K22" s="28">
        <v>-1</v>
      </c>
      <c r="L22" s="28" t="s">
        <v>155</v>
      </c>
      <c r="M22" s="28" t="s">
        <v>156</v>
      </c>
      <c r="N22" s="47"/>
      <c r="O22" s="28">
        <v>-1</v>
      </c>
      <c r="P22" s="28">
        <v>0</v>
      </c>
      <c r="R22" s="107">
        <v>48</v>
      </c>
      <c r="S22" s="37"/>
      <c r="U22" s="28">
        <v>-1</v>
      </c>
      <c r="V22" s="28">
        <v>0</v>
      </c>
      <c r="W22" s="28" t="s">
        <v>157</v>
      </c>
      <c r="X22" s="97">
        <v>11</v>
      </c>
      <c r="Z22" s="28">
        <v>-1</v>
      </c>
      <c r="AD22" s="104">
        <v>32</v>
      </c>
      <c r="AH22" s="28" t="s">
        <v>158</v>
      </c>
      <c r="AI22" s="28" t="s">
        <v>156</v>
      </c>
      <c r="AK22" s="28">
        <v>-1</v>
      </c>
      <c r="AN22" s="95">
        <v>9</v>
      </c>
      <c r="AR22" s="104">
        <v>70</v>
      </c>
      <c r="AS22" s="42">
        <v>26</v>
      </c>
      <c r="AT22" s="42">
        <f t="shared" si="2"/>
        <v>215</v>
      </c>
      <c r="AU22" s="93">
        <f t="shared" si="1"/>
        <v>0.7142857142857143</v>
      </c>
      <c r="AV22" s="112" t="s">
        <v>156</v>
      </c>
    </row>
    <row r="23" spans="1:49">
      <c r="A23" s="27" t="s">
        <v>72</v>
      </c>
      <c r="B23" s="27" t="s">
        <v>201</v>
      </c>
      <c r="C23" s="28"/>
      <c r="D23" s="28"/>
      <c r="E23" s="28"/>
      <c r="F23" s="28"/>
      <c r="G23" s="28">
        <v>3</v>
      </c>
      <c r="H23" s="28"/>
      <c r="I23" s="71">
        <v>4</v>
      </c>
      <c r="J23" s="99">
        <v>18</v>
      </c>
      <c r="K23" s="28"/>
      <c r="L23" s="28"/>
      <c r="M23" s="28" t="s">
        <v>155</v>
      </c>
      <c r="N23" s="47"/>
      <c r="P23" s="28">
        <v>6</v>
      </c>
      <c r="R23" s="107">
        <v>62</v>
      </c>
      <c r="S23" s="37"/>
      <c r="V23" s="28">
        <v>4</v>
      </c>
      <c r="W23" s="28" t="s">
        <v>158</v>
      </c>
      <c r="X23" s="97">
        <v>18</v>
      </c>
      <c r="AA23" s="28">
        <v>-1</v>
      </c>
      <c r="AD23" s="104">
        <v>65</v>
      </c>
      <c r="AI23" s="28" t="s">
        <v>155</v>
      </c>
      <c r="AN23" s="95">
        <v>18</v>
      </c>
      <c r="AR23" s="104">
        <v>90</v>
      </c>
      <c r="AS23" s="42">
        <v>26</v>
      </c>
      <c r="AT23" s="42">
        <f t="shared" si="2"/>
        <v>313</v>
      </c>
      <c r="AU23" s="93">
        <f t="shared" si="1"/>
        <v>1.0398671096345515</v>
      </c>
      <c r="AV23" s="112" t="s">
        <v>157</v>
      </c>
    </row>
    <row r="24" spans="1:49">
      <c r="A24" s="27" t="s">
        <v>73</v>
      </c>
      <c r="B24" s="27" t="s">
        <v>202</v>
      </c>
      <c r="C24" s="28"/>
      <c r="D24" s="28">
        <v>-1</v>
      </c>
      <c r="E24" s="28"/>
      <c r="F24" s="28"/>
      <c r="G24" s="28">
        <v>3</v>
      </c>
      <c r="H24" s="28"/>
      <c r="I24" s="28">
        <v>4</v>
      </c>
      <c r="J24" s="99">
        <v>16</v>
      </c>
      <c r="K24" s="28"/>
      <c r="L24" s="28"/>
      <c r="M24" s="28" t="s">
        <v>157</v>
      </c>
      <c r="N24" s="47"/>
      <c r="P24" s="28">
        <v>6</v>
      </c>
      <c r="R24" s="107">
        <v>61</v>
      </c>
      <c r="S24" s="37"/>
      <c r="V24" s="28">
        <v>4</v>
      </c>
      <c r="W24" s="28" t="s">
        <v>158</v>
      </c>
      <c r="X24" s="97">
        <v>13</v>
      </c>
      <c r="Y24" s="28">
        <v>-1</v>
      </c>
      <c r="AD24" s="104">
        <v>51</v>
      </c>
      <c r="AI24" s="28" t="s">
        <v>157</v>
      </c>
      <c r="AN24" s="95">
        <v>5</v>
      </c>
      <c r="AR24" s="104">
        <v>61</v>
      </c>
      <c r="AS24" s="42">
        <v>26</v>
      </c>
      <c r="AT24" s="42">
        <f t="shared" si="2"/>
        <v>248</v>
      </c>
      <c r="AU24" s="93">
        <f t="shared" si="1"/>
        <v>0.82392026578073085</v>
      </c>
      <c r="AV24" s="112" t="s">
        <v>338</v>
      </c>
    </row>
    <row r="25" spans="1:49">
      <c r="A25" s="27" t="s">
        <v>11</v>
      </c>
      <c r="B25" s="27" t="s">
        <v>25</v>
      </c>
      <c r="C25" s="28"/>
      <c r="D25" s="28"/>
      <c r="E25" s="28"/>
      <c r="F25" s="28"/>
      <c r="G25" s="72">
        <v>4</v>
      </c>
      <c r="H25" s="28"/>
      <c r="I25" s="28">
        <v>4</v>
      </c>
      <c r="J25" s="100">
        <v>18</v>
      </c>
      <c r="K25" s="72">
        <v>-1</v>
      </c>
      <c r="M25" s="71" t="s">
        <v>158</v>
      </c>
      <c r="P25" s="38">
        <v>4</v>
      </c>
      <c r="R25" s="107">
        <v>27</v>
      </c>
      <c r="S25" s="37"/>
      <c r="U25" s="28">
        <v>-1</v>
      </c>
      <c r="V25" s="28">
        <v>0</v>
      </c>
      <c r="X25" s="102">
        <v>0</v>
      </c>
      <c r="Y25" s="28">
        <v>-1</v>
      </c>
      <c r="Z25" s="28">
        <v>-1</v>
      </c>
      <c r="AA25" s="28">
        <v>-1</v>
      </c>
      <c r="AC25" s="28">
        <v>-1</v>
      </c>
      <c r="AD25" s="104">
        <v>0</v>
      </c>
      <c r="AE25" s="28">
        <v>-1</v>
      </c>
      <c r="AF25" s="47">
        <v>-1</v>
      </c>
      <c r="AI25" s="28" t="s">
        <v>158</v>
      </c>
      <c r="AK25" s="28">
        <v>-1</v>
      </c>
      <c r="AN25" s="95">
        <v>0</v>
      </c>
      <c r="AR25" s="104">
        <v>0</v>
      </c>
      <c r="AS25" s="42">
        <v>26</v>
      </c>
      <c r="AT25" s="42">
        <f t="shared" si="2"/>
        <v>74</v>
      </c>
      <c r="AU25" s="93">
        <f t="shared" si="1"/>
        <v>0.24584717607973422</v>
      </c>
      <c r="AV25" s="112" t="s">
        <v>217</v>
      </c>
      <c r="AW25" s="118">
        <v>41740</v>
      </c>
    </row>
    <row r="26" spans="1:49">
      <c r="A26" s="27" t="s">
        <v>109</v>
      </c>
      <c r="B26" s="27" t="s">
        <v>203</v>
      </c>
      <c r="C26" s="28"/>
      <c r="D26" s="28"/>
      <c r="E26" s="28"/>
      <c r="F26" s="28"/>
      <c r="G26" s="28">
        <v>4</v>
      </c>
      <c r="H26" s="28"/>
      <c r="I26" s="28">
        <v>4</v>
      </c>
      <c r="J26" s="98">
        <v>18</v>
      </c>
      <c r="K26" s="28"/>
      <c r="L26" s="28"/>
      <c r="M26" s="28" t="s">
        <v>158</v>
      </c>
      <c r="N26" s="47"/>
      <c r="O26" s="28">
        <v>-1</v>
      </c>
      <c r="P26" s="28">
        <v>0</v>
      </c>
      <c r="R26" s="107">
        <v>52</v>
      </c>
      <c r="S26" s="37"/>
      <c r="V26" s="28">
        <v>4</v>
      </c>
      <c r="X26" s="97">
        <v>18</v>
      </c>
      <c r="AD26" s="104">
        <v>63</v>
      </c>
      <c r="AI26" s="28" t="s">
        <v>158</v>
      </c>
      <c r="AK26" s="28">
        <v>-1</v>
      </c>
      <c r="AN26" s="95">
        <v>17</v>
      </c>
      <c r="AR26" s="104">
        <v>72</v>
      </c>
      <c r="AS26" s="42">
        <v>26</v>
      </c>
      <c r="AT26" s="42">
        <f t="shared" si="2"/>
        <v>276</v>
      </c>
      <c r="AU26" s="93">
        <f t="shared" si="1"/>
        <v>0.9169435215946844</v>
      </c>
      <c r="AV26" s="112" t="s">
        <v>157</v>
      </c>
    </row>
    <row r="27" spans="1:49">
      <c r="A27" s="27" t="s">
        <v>110</v>
      </c>
      <c r="B27" s="27" t="s">
        <v>204</v>
      </c>
      <c r="C27" s="28"/>
      <c r="D27" s="28"/>
      <c r="E27" s="28"/>
      <c r="F27" s="28"/>
      <c r="G27" s="28">
        <v>3</v>
      </c>
      <c r="H27" s="28"/>
      <c r="I27" s="28">
        <v>4</v>
      </c>
      <c r="J27" s="99">
        <v>0</v>
      </c>
      <c r="K27" s="28"/>
      <c r="L27" s="28"/>
      <c r="M27" s="28"/>
      <c r="N27" s="47"/>
      <c r="O27" s="28">
        <v>-1</v>
      </c>
      <c r="P27" s="28">
        <v>0</v>
      </c>
      <c r="R27" s="107">
        <v>27</v>
      </c>
      <c r="S27" s="37"/>
      <c r="V27" s="28">
        <v>4</v>
      </c>
      <c r="X27" s="97">
        <v>11</v>
      </c>
      <c r="AD27" s="104">
        <v>48</v>
      </c>
      <c r="AF27" s="47">
        <v>-1</v>
      </c>
      <c r="AK27" s="28">
        <v>-1</v>
      </c>
      <c r="AN27" s="95">
        <v>0</v>
      </c>
      <c r="AR27" s="104">
        <v>0</v>
      </c>
      <c r="AS27" s="42">
        <v>26</v>
      </c>
      <c r="AT27" s="42">
        <f t="shared" si="2"/>
        <v>120</v>
      </c>
      <c r="AU27" s="93">
        <f t="shared" si="1"/>
        <v>0.39867109634551495</v>
      </c>
      <c r="AV27" s="112" t="s">
        <v>217</v>
      </c>
      <c r="AW27" s="118">
        <v>41754</v>
      </c>
    </row>
    <row r="28" spans="1:49">
      <c r="A28" s="27" t="s">
        <v>111</v>
      </c>
      <c r="B28" s="27" t="s">
        <v>205</v>
      </c>
      <c r="C28" s="28"/>
      <c r="D28" s="28"/>
      <c r="E28" s="28"/>
      <c r="F28" s="28"/>
      <c r="G28" s="28">
        <v>4</v>
      </c>
      <c r="H28" s="28"/>
      <c r="I28" s="28">
        <v>4</v>
      </c>
      <c r="J28" s="99">
        <v>18</v>
      </c>
      <c r="K28" s="28"/>
      <c r="L28" s="28"/>
      <c r="M28" s="28"/>
      <c r="N28" s="47"/>
      <c r="O28" s="28">
        <v>-1</v>
      </c>
      <c r="P28" s="28">
        <v>0</v>
      </c>
      <c r="R28" s="107">
        <v>63</v>
      </c>
      <c r="S28" s="37"/>
      <c r="V28" s="28">
        <v>4</v>
      </c>
      <c r="X28" s="97">
        <v>18</v>
      </c>
      <c r="AD28" s="104">
        <v>70</v>
      </c>
      <c r="AN28" s="95">
        <v>18</v>
      </c>
      <c r="AR28" s="104">
        <v>86</v>
      </c>
      <c r="AS28" s="42">
        <v>26</v>
      </c>
      <c r="AT28" s="42">
        <f t="shared" si="2"/>
        <v>310</v>
      </c>
      <c r="AU28" s="93">
        <f t="shared" si="1"/>
        <v>1.0299003322259137</v>
      </c>
      <c r="AV28" s="112" t="s">
        <v>157</v>
      </c>
    </row>
    <row r="29" spans="1:49">
      <c r="A29" s="27" t="s">
        <v>112</v>
      </c>
      <c r="B29" s="27" t="s">
        <v>206</v>
      </c>
      <c r="C29" s="28"/>
      <c r="D29" s="28"/>
      <c r="E29" s="28"/>
      <c r="F29" s="28"/>
      <c r="G29" s="28">
        <v>3</v>
      </c>
      <c r="H29" s="28"/>
      <c r="I29" s="28">
        <v>0</v>
      </c>
      <c r="J29" s="99">
        <v>18</v>
      </c>
      <c r="K29" s="28">
        <v>-1</v>
      </c>
      <c r="L29" s="28"/>
      <c r="M29" s="28"/>
      <c r="N29" s="47"/>
      <c r="P29" s="28">
        <v>4</v>
      </c>
      <c r="R29" s="107">
        <v>50</v>
      </c>
      <c r="S29" s="37"/>
      <c r="V29" s="28">
        <v>4</v>
      </c>
      <c r="X29" s="97">
        <v>17</v>
      </c>
      <c r="Z29" s="28">
        <v>-1</v>
      </c>
      <c r="AA29" s="28">
        <v>-1</v>
      </c>
      <c r="AD29" s="104">
        <v>55</v>
      </c>
      <c r="AN29" s="95">
        <v>14</v>
      </c>
      <c r="AR29" s="104">
        <v>69</v>
      </c>
      <c r="AS29" s="42">
        <v>26</v>
      </c>
      <c r="AT29" s="42">
        <f t="shared" si="2"/>
        <v>257</v>
      </c>
      <c r="AU29" s="93">
        <f t="shared" si="1"/>
        <v>0.85382059800664456</v>
      </c>
      <c r="AV29" s="112" t="s">
        <v>338</v>
      </c>
    </row>
    <row r="30" spans="1:49">
      <c r="A30" s="27" t="s">
        <v>113</v>
      </c>
      <c r="B30" s="27" t="s">
        <v>207</v>
      </c>
      <c r="C30" s="28"/>
      <c r="D30" s="28"/>
      <c r="E30" s="28"/>
      <c r="F30" s="28"/>
      <c r="G30" s="28">
        <v>3</v>
      </c>
      <c r="H30" s="28"/>
      <c r="I30" s="28">
        <v>4</v>
      </c>
      <c r="J30" s="99">
        <v>12</v>
      </c>
      <c r="K30" s="28">
        <v>-1</v>
      </c>
      <c r="L30" s="28"/>
      <c r="M30" s="28"/>
      <c r="N30" s="47"/>
      <c r="P30" s="28">
        <v>4</v>
      </c>
      <c r="R30" s="107">
        <v>50</v>
      </c>
      <c r="S30" s="37"/>
      <c r="V30" s="28">
        <v>4</v>
      </c>
      <c r="X30" s="97">
        <v>18</v>
      </c>
      <c r="AD30" s="104">
        <v>53</v>
      </c>
      <c r="AN30" s="95">
        <v>18</v>
      </c>
      <c r="AR30" s="104">
        <v>74</v>
      </c>
      <c r="AS30" s="42">
        <v>26</v>
      </c>
      <c r="AT30" s="42">
        <f t="shared" si="2"/>
        <v>265</v>
      </c>
      <c r="AU30" s="93">
        <f t="shared" si="1"/>
        <v>0.88039867109634551</v>
      </c>
      <c r="AV30" s="112" t="s">
        <v>331</v>
      </c>
    </row>
    <row r="31" spans="1:49">
      <c r="A31" s="27" t="s">
        <v>114</v>
      </c>
      <c r="B31" s="27" t="s">
        <v>208</v>
      </c>
      <c r="C31" s="28">
        <v>-1</v>
      </c>
      <c r="D31" s="28"/>
      <c r="E31" s="28"/>
      <c r="F31" s="28">
        <v>-1</v>
      </c>
      <c r="G31" s="28">
        <v>0</v>
      </c>
      <c r="H31" s="28">
        <v>-1</v>
      </c>
      <c r="I31" s="28">
        <v>3</v>
      </c>
      <c r="J31" s="99">
        <v>0</v>
      </c>
      <c r="K31" s="28">
        <v>-1</v>
      </c>
      <c r="L31" s="28"/>
      <c r="M31" s="28"/>
      <c r="N31" s="47"/>
      <c r="O31" s="28">
        <v>-1</v>
      </c>
      <c r="P31" s="28">
        <v>0</v>
      </c>
      <c r="R31" s="107">
        <v>0</v>
      </c>
      <c r="S31" s="37">
        <v>-1</v>
      </c>
      <c r="U31" s="28">
        <v>-1</v>
      </c>
      <c r="V31" s="28">
        <v>0</v>
      </c>
      <c r="X31" s="97">
        <v>0</v>
      </c>
      <c r="Y31" s="28">
        <v>-1</v>
      </c>
      <c r="Z31" s="28">
        <v>-1</v>
      </c>
      <c r="AA31" s="28">
        <v>-1</v>
      </c>
      <c r="AC31" s="28">
        <v>-1</v>
      </c>
      <c r="AD31" s="104">
        <v>0</v>
      </c>
      <c r="AE31" s="28">
        <v>-1</v>
      </c>
      <c r="AF31" s="47">
        <v>-1</v>
      </c>
      <c r="AK31" s="28">
        <v>-1</v>
      </c>
      <c r="AN31" s="95">
        <v>0</v>
      </c>
      <c r="AR31" s="104">
        <v>0</v>
      </c>
      <c r="AS31" s="42">
        <v>26</v>
      </c>
      <c r="AT31" s="42">
        <f t="shared" si="2"/>
        <v>15</v>
      </c>
      <c r="AU31" s="93">
        <f t="shared" si="1"/>
        <v>4.9833887043189369E-2</v>
      </c>
      <c r="AV31" s="112" t="s">
        <v>217</v>
      </c>
      <c r="AW31" s="118">
        <v>41738</v>
      </c>
    </row>
    <row r="32" spans="1:49" ht="15" customHeight="1">
      <c r="A32" s="27" t="s">
        <v>115</v>
      </c>
      <c r="B32" s="27" t="s">
        <v>340</v>
      </c>
      <c r="C32" s="28"/>
      <c r="D32" s="28"/>
      <c r="E32" s="28"/>
      <c r="F32" s="28"/>
      <c r="G32" s="28">
        <v>4</v>
      </c>
      <c r="H32" s="28"/>
      <c r="I32" s="28">
        <v>3</v>
      </c>
      <c r="J32" s="99">
        <v>18</v>
      </c>
      <c r="K32" s="28"/>
      <c r="L32" s="28"/>
      <c r="M32" s="28"/>
      <c r="N32" s="47"/>
      <c r="P32" s="28">
        <v>6</v>
      </c>
      <c r="R32" s="107">
        <v>65</v>
      </c>
      <c r="S32" s="37"/>
      <c r="V32" s="28">
        <v>4</v>
      </c>
      <c r="X32" s="97">
        <v>18</v>
      </c>
      <c r="AD32" s="104">
        <v>67</v>
      </c>
      <c r="AN32" s="95">
        <v>18</v>
      </c>
      <c r="AR32" s="104">
        <v>90</v>
      </c>
      <c r="AS32" s="42">
        <v>26</v>
      </c>
      <c r="AT32" s="42">
        <f t="shared" si="2"/>
        <v>319</v>
      </c>
      <c r="AU32" s="93">
        <f t="shared" si="1"/>
        <v>1.0598006644518272</v>
      </c>
      <c r="AV32" s="112" t="s">
        <v>333</v>
      </c>
    </row>
    <row r="33" spans="1:49">
      <c r="A33" s="27" t="s">
        <v>116</v>
      </c>
      <c r="B33" s="27" t="s">
        <v>341</v>
      </c>
      <c r="C33" s="28"/>
      <c r="D33" s="28"/>
      <c r="E33" s="28"/>
      <c r="F33" s="28"/>
      <c r="G33" s="28">
        <v>2</v>
      </c>
      <c r="H33" s="28"/>
      <c r="I33" s="28">
        <v>0</v>
      </c>
      <c r="J33" s="99">
        <v>12</v>
      </c>
      <c r="K33" s="28"/>
      <c r="L33" s="28"/>
      <c r="M33" s="28"/>
      <c r="N33" s="47"/>
      <c r="P33" s="28">
        <v>4</v>
      </c>
      <c r="R33" s="107">
        <v>35</v>
      </c>
      <c r="S33" s="37">
        <v>-1</v>
      </c>
      <c r="V33" s="28">
        <v>4</v>
      </c>
      <c r="X33" s="97">
        <v>16</v>
      </c>
      <c r="AD33" s="104">
        <v>50</v>
      </c>
      <c r="AN33" s="95">
        <v>8</v>
      </c>
      <c r="AP33" s="28">
        <v>10</v>
      </c>
      <c r="AR33" s="104">
        <v>60</v>
      </c>
      <c r="AS33" s="42">
        <v>26</v>
      </c>
      <c r="AT33" s="42">
        <f t="shared" si="2"/>
        <v>226</v>
      </c>
      <c r="AU33" s="93">
        <f t="shared" si="1"/>
        <v>0.75083056478405319</v>
      </c>
      <c r="AV33" s="112" t="s">
        <v>332</v>
      </c>
    </row>
    <row r="34" spans="1:49">
      <c r="A34" s="27" t="s">
        <v>117</v>
      </c>
      <c r="B34" s="27" t="s">
        <v>209</v>
      </c>
      <c r="C34" s="28">
        <v>-1</v>
      </c>
      <c r="D34" s="28"/>
      <c r="E34" s="28"/>
      <c r="F34" s="28"/>
      <c r="G34" s="28">
        <v>1</v>
      </c>
      <c r="H34" s="28"/>
      <c r="I34" s="28">
        <v>3</v>
      </c>
      <c r="J34" s="99">
        <v>12</v>
      </c>
      <c r="K34" s="28"/>
      <c r="L34" s="28"/>
      <c r="M34" s="28"/>
      <c r="N34" s="47"/>
      <c r="P34" s="28">
        <v>3</v>
      </c>
      <c r="R34" s="107">
        <v>23</v>
      </c>
      <c r="S34" s="37"/>
      <c r="U34" s="28">
        <v>-1</v>
      </c>
      <c r="V34" s="28">
        <v>0</v>
      </c>
      <c r="X34" s="97">
        <v>11</v>
      </c>
      <c r="AA34" s="28">
        <v>-1</v>
      </c>
      <c r="AD34" s="104">
        <v>40</v>
      </c>
      <c r="AN34" s="95">
        <v>12</v>
      </c>
      <c r="AR34" s="104">
        <v>38</v>
      </c>
      <c r="AS34" s="42">
        <v>26</v>
      </c>
      <c r="AT34" s="42">
        <f t="shared" si="2"/>
        <v>166</v>
      </c>
      <c r="AU34" s="93">
        <f t="shared" si="1"/>
        <v>0.55149501661129563</v>
      </c>
      <c r="AV34" s="112" t="s">
        <v>218</v>
      </c>
    </row>
    <row r="35" spans="1:49">
      <c r="A35" s="27" t="s">
        <v>119</v>
      </c>
      <c r="B35" s="27" t="s">
        <v>118</v>
      </c>
      <c r="C35" s="28"/>
      <c r="D35" s="28"/>
      <c r="E35" s="28"/>
      <c r="F35" s="28">
        <v>-1</v>
      </c>
      <c r="G35" s="28">
        <v>1</v>
      </c>
      <c r="H35" s="28"/>
      <c r="I35" s="28">
        <v>4</v>
      </c>
      <c r="J35" s="99">
        <v>15</v>
      </c>
      <c r="K35" s="28"/>
      <c r="L35" s="28"/>
      <c r="M35" s="28"/>
      <c r="N35" s="47"/>
      <c r="P35" s="28">
        <v>5</v>
      </c>
      <c r="R35" s="107">
        <v>0</v>
      </c>
      <c r="S35" s="37">
        <v>-1</v>
      </c>
      <c r="U35" s="28">
        <v>-1</v>
      </c>
      <c r="V35" s="28">
        <v>0</v>
      </c>
      <c r="X35" s="97">
        <v>0</v>
      </c>
      <c r="Y35" s="28">
        <v>-1</v>
      </c>
      <c r="Z35" s="28">
        <v>-1</v>
      </c>
      <c r="AC35" s="28">
        <v>-1</v>
      </c>
      <c r="AD35" s="104">
        <v>0</v>
      </c>
      <c r="AE35" s="28">
        <v>-1</v>
      </c>
      <c r="AF35" s="47">
        <v>-1</v>
      </c>
      <c r="AK35" s="28">
        <v>-1</v>
      </c>
      <c r="AN35" s="95">
        <v>0</v>
      </c>
      <c r="AR35" s="104">
        <v>0</v>
      </c>
      <c r="AS35" s="42">
        <v>26</v>
      </c>
      <c r="AT35" s="42">
        <f t="shared" si="2"/>
        <v>42</v>
      </c>
      <c r="AU35" s="93">
        <f t="shared" si="1"/>
        <v>0.13953488372093023</v>
      </c>
      <c r="AV35" s="112" t="s">
        <v>217</v>
      </c>
      <c r="AW35" s="118">
        <v>41740</v>
      </c>
    </row>
    <row r="36" spans="1:49">
      <c r="A36" s="27" t="s">
        <v>120</v>
      </c>
      <c r="B36" s="27" t="s">
        <v>210</v>
      </c>
      <c r="C36" s="28">
        <v>-1</v>
      </c>
      <c r="D36" s="28"/>
      <c r="E36" s="28"/>
      <c r="F36" s="28">
        <v>-1</v>
      </c>
      <c r="G36" s="28">
        <v>0</v>
      </c>
      <c r="H36" s="28">
        <v>-1</v>
      </c>
      <c r="I36" s="28">
        <v>3</v>
      </c>
      <c r="J36" s="99">
        <v>0</v>
      </c>
      <c r="K36" s="28">
        <v>-1</v>
      </c>
      <c r="L36" s="28"/>
      <c r="M36" s="28"/>
      <c r="N36" s="47"/>
      <c r="O36" s="28">
        <v>-1</v>
      </c>
      <c r="P36" s="28">
        <v>0</v>
      </c>
      <c r="R36" s="107">
        <v>0</v>
      </c>
      <c r="S36" s="37">
        <v>-1</v>
      </c>
      <c r="U36" s="28">
        <v>-1</v>
      </c>
      <c r="V36" s="28">
        <v>0</v>
      </c>
      <c r="X36" s="97">
        <v>0</v>
      </c>
      <c r="Y36" s="28">
        <v>-1</v>
      </c>
      <c r="Z36" s="28">
        <v>-1</v>
      </c>
      <c r="AA36" s="28">
        <v>-1</v>
      </c>
      <c r="AC36" s="28">
        <v>-1</v>
      </c>
      <c r="AD36" s="104">
        <v>0</v>
      </c>
      <c r="AF36" s="47">
        <v>-1</v>
      </c>
      <c r="AK36" s="28">
        <v>-1</v>
      </c>
      <c r="AN36" s="95">
        <v>0</v>
      </c>
      <c r="AR36" s="104">
        <v>0</v>
      </c>
      <c r="AS36" s="42">
        <v>26</v>
      </c>
      <c r="AT36" s="42">
        <f t="shared" si="2"/>
        <v>16</v>
      </c>
      <c r="AU36" s="93">
        <f t="shared" si="1"/>
        <v>5.3156146179401995E-2</v>
      </c>
      <c r="AV36" s="114" t="s">
        <v>217</v>
      </c>
      <c r="AW36" s="118">
        <v>41738</v>
      </c>
    </row>
    <row r="37" spans="1:49" ht="17" customHeight="1">
      <c r="A37" s="27" t="s">
        <v>121</v>
      </c>
      <c r="B37" s="27" t="s">
        <v>342</v>
      </c>
      <c r="C37" s="28"/>
      <c r="D37" s="28"/>
      <c r="E37" s="28"/>
      <c r="F37" s="28"/>
      <c r="G37" s="28">
        <v>3</v>
      </c>
      <c r="H37" s="28"/>
      <c r="I37" s="28">
        <v>4</v>
      </c>
      <c r="J37" s="99">
        <v>16</v>
      </c>
      <c r="K37" s="28"/>
      <c r="L37" s="28"/>
      <c r="M37" s="28"/>
      <c r="N37" s="47"/>
      <c r="P37" s="28">
        <v>6</v>
      </c>
      <c r="R37" s="107">
        <v>38</v>
      </c>
      <c r="S37" s="37"/>
      <c r="U37" s="28">
        <v>-1</v>
      </c>
      <c r="V37" s="28">
        <v>0</v>
      </c>
      <c r="X37" s="97">
        <v>8</v>
      </c>
      <c r="Z37" s="28">
        <v>-1</v>
      </c>
      <c r="AD37" s="104">
        <v>44</v>
      </c>
      <c r="AE37" s="28">
        <v>-1</v>
      </c>
      <c r="AN37" s="95">
        <v>8</v>
      </c>
      <c r="AR37" s="104">
        <v>60</v>
      </c>
      <c r="AS37" s="42">
        <v>26</v>
      </c>
      <c r="AT37" s="42">
        <f t="shared" si="2"/>
        <v>210</v>
      </c>
      <c r="AU37" s="93">
        <f t="shared" si="1"/>
        <v>0.69767441860465118</v>
      </c>
      <c r="AV37" s="112" t="s">
        <v>156</v>
      </c>
    </row>
    <row r="38" spans="1:49">
      <c r="A38" s="27" t="s">
        <v>123</v>
      </c>
      <c r="B38" s="27" t="s">
        <v>122</v>
      </c>
      <c r="C38" s="28"/>
      <c r="D38" s="28"/>
      <c r="E38" s="28"/>
      <c r="F38" s="28"/>
      <c r="G38" s="28">
        <v>2</v>
      </c>
      <c r="H38" s="28"/>
      <c r="I38" s="28">
        <v>4</v>
      </c>
      <c r="J38" s="99">
        <v>17.5</v>
      </c>
      <c r="K38" s="28">
        <v>-1</v>
      </c>
      <c r="L38" s="28"/>
      <c r="M38" s="28"/>
      <c r="N38" s="47"/>
      <c r="P38" s="28">
        <v>5</v>
      </c>
      <c r="R38" s="107">
        <v>47</v>
      </c>
      <c r="S38" s="37">
        <v>-1</v>
      </c>
      <c r="V38" s="28">
        <v>4</v>
      </c>
      <c r="X38" s="97">
        <v>8</v>
      </c>
      <c r="AD38" s="104">
        <v>41</v>
      </c>
      <c r="AE38" s="28">
        <v>-1</v>
      </c>
      <c r="AF38" s="47">
        <v>-1</v>
      </c>
      <c r="AK38" s="28">
        <v>-1</v>
      </c>
      <c r="AN38" s="95">
        <v>8</v>
      </c>
      <c r="AR38" s="104">
        <v>55</v>
      </c>
      <c r="AS38" s="42">
        <v>26</v>
      </c>
      <c r="AT38" s="42">
        <f t="shared" si="2"/>
        <v>212.5</v>
      </c>
      <c r="AU38" s="93">
        <f t="shared" si="1"/>
        <v>0.70598006644518274</v>
      </c>
      <c r="AV38" s="112" t="s">
        <v>156</v>
      </c>
    </row>
    <row r="39" spans="1:49" ht="18" customHeight="1">
      <c r="A39" s="27" t="s">
        <v>124</v>
      </c>
      <c r="B39" s="27" t="s">
        <v>343</v>
      </c>
      <c r="C39" s="28"/>
      <c r="D39" s="28"/>
      <c r="E39" s="28"/>
      <c r="F39" s="28"/>
      <c r="G39" s="28">
        <v>4</v>
      </c>
      <c r="H39" s="28"/>
      <c r="I39" s="28">
        <v>0</v>
      </c>
      <c r="J39" s="99">
        <v>18</v>
      </c>
      <c r="K39" s="28"/>
      <c r="L39" s="28"/>
      <c r="M39" s="28"/>
      <c r="N39" s="47"/>
      <c r="P39" s="28">
        <v>6</v>
      </c>
      <c r="R39" s="107">
        <v>58</v>
      </c>
      <c r="S39" s="37"/>
      <c r="V39" s="28">
        <v>4</v>
      </c>
      <c r="X39" s="97">
        <v>11</v>
      </c>
      <c r="Y39" s="28">
        <v>-1</v>
      </c>
      <c r="AD39" s="104">
        <v>51</v>
      </c>
      <c r="AN39" s="95">
        <v>7</v>
      </c>
      <c r="AP39" s="28">
        <v>12</v>
      </c>
      <c r="AR39" s="104">
        <v>76</v>
      </c>
      <c r="AS39" s="42">
        <v>26</v>
      </c>
      <c r="AT39" s="42">
        <f t="shared" si="2"/>
        <v>272</v>
      </c>
      <c r="AU39" s="93">
        <f t="shared" si="1"/>
        <v>0.90365448504983392</v>
      </c>
      <c r="AV39" s="112" t="s">
        <v>157</v>
      </c>
    </row>
    <row r="40" spans="1:49">
      <c r="A40" s="27" t="s">
        <v>125</v>
      </c>
      <c r="B40" s="27" t="s">
        <v>211</v>
      </c>
      <c r="C40" s="28"/>
      <c r="D40" s="28"/>
      <c r="E40" s="28"/>
      <c r="F40" s="28"/>
      <c r="G40" s="28">
        <v>4</v>
      </c>
      <c r="H40" s="28"/>
      <c r="J40" s="99">
        <v>12</v>
      </c>
      <c r="K40" s="28"/>
      <c r="L40" s="28"/>
      <c r="M40" s="28"/>
      <c r="N40" s="47"/>
      <c r="P40" s="28">
        <v>6</v>
      </c>
      <c r="R40" s="107">
        <v>56</v>
      </c>
      <c r="S40" s="37"/>
      <c r="V40" s="28">
        <v>4</v>
      </c>
      <c r="X40" s="97">
        <v>18</v>
      </c>
      <c r="Z40" s="28">
        <v>-1</v>
      </c>
      <c r="AD40" s="104">
        <v>66</v>
      </c>
      <c r="AF40" s="47">
        <v>-1</v>
      </c>
      <c r="AK40" s="28">
        <v>-1</v>
      </c>
      <c r="AN40" s="95">
        <v>14</v>
      </c>
      <c r="AR40" s="104">
        <v>86</v>
      </c>
      <c r="AS40" s="42">
        <v>26</v>
      </c>
      <c r="AT40" s="42">
        <f t="shared" si="2"/>
        <v>289</v>
      </c>
      <c r="AU40" s="93">
        <f t="shared" si="1"/>
        <v>0.96013289036544847</v>
      </c>
      <c r="AV40" s="112" t="s">
        <v>157</v>
      </c>
    </row>
    <row r="41" spans="1:49">
      <c r="A41" s="27" t="s">
        <v>126</v>
      </c>
      <c r="B41" s="27" t="s">
        <v>24</v>
      </c>
      <c r="C41" s="28"/>
      <c r="D41" s="28"/>
      <c r="E41" s="28">
        <v>-1</v>
      </c>
      <c r="F41" s="28"/>
      <c r="G41" s="28">
        <v>3</v>
      </c>
      <c r="H41" s="28"/>
      <c r="J41" s="99">
        <v>15</v>
      </c>
      <c r="K41" s="28"/>
      <c r="L41" s="28"/>
      <c r="M41" s="28"/>
      <c r="N41" s="47"/>
      <c r="P41" s="28">
        <v>5</v>
      </c>
      <c r="R41" s="107">
        <v>38</v>
      </c>
      <c r="S41" s="37"/>
      <c r="V41" s="28">
        <v>4</v>
      </c>
      <c r="X41" s="97">
        <v>7</v>
      </c>
      <c r="AD41" s="104">
        <v>51</v>
      </c>
      <c r="AN41" s="95">
        <v>13</v>
      </c>
      <c r="AR41" s="104">
        <v>73</v>
      </c>
      <c r="AS41" s="42">
        <v>26</v>
      </c>
      <c r="AT41" s="42">
        <f t="shared" si="2"/>
        <v>234</v>
      </c>
      <c r="AU41" s="93">
        <f t="shared" si="1"/>
        <v>0.77740863787375414</v>
      </c>
      <c r="AV41" s="112" t="s">
        <v>338</v>
      </c>
    </row>
    <row r="42" spans="1:49">
      <c r="O42" s="38"/>
      <c r="Q42" s="38"/>
      <c r="R42" s="108"/>
      <c r="S42" s="38"/>
      <c r="T42" s="38"/>
      <c r="U42" s="38"/>
      <c r="V42" s="38"/>
      <c r="W42" s="38"/>
      <c r="Y42" s="38"/>
      <c r="Z42" s="38"/>
      <c r="AA42" s="38"/>
      <c r="AB42" s="38"/>
      <c r="AC42" s="38"/>
      <c r="AD42" s="108"/>
      <c r="AE42" s="38"/>
      <c r="AF42" s="38"/>
    </row>
    <row r="43" spans="1:49">
      <c r="O43" s="38"/>
      <c r="Q43" s="38"/>
      <c r="R43" s="108"/>
      <c r="S43" s="38"/>
      <c r="T43" s="38"/>
      <c r="U43" s="38"/>
      <c r="V43" s="38"/>
      <c r="W43" s="38"/>
      <c r="Y43" s="38"/>
      <c r="Z43" s="38"/>
      <c r="AA43" s="38"/>
      <c r="AB43" s="38"/>
      <c r="AC43" s="38"/>
      <c r="AD43" s="108"/>
      <c r="AE43" s="38"/>
      <c r="AF43" s="38"/>
    </row>
    <row r="44" spans="1:49">
      <c r="O44" s="38"/>
      <c r="Q44" s="38"/>
      <c r="R44" s="108"/>
      <c r="S44" s="38"/>
      <c r="T44" s="38"/>
      <c r="U44" s="38"/>
      <c r="V44" s="38"/>
      <c r="W44" s="38"/>
      <c r="Y44" s="38"/>
      <c r="Z44" s="38"/>
      <c r="AA44" s="38"/>
      <c r="AB44" s="38"/>
      <c r="AC44" s="38"/>
      <c r="AD44" s="108"/>
      <c r="AE44" s="38"/>
      <c r="AF44" s="38"/>
    </row>
    <row r="45" spans="1:49">
      <c r="O45" s="38"/>
      <c r="Q45" s="38"/>
      <c r="R45" s="108"/>
      <c r="S45" s="38"/>
      <c r="T45" s="38"/>
      <c r="U45" s="38"/>
      <c r="V45" s="38"/>
      <c r="W45" s="38"/>
      <c r="Y45" s="38"/>
      <c r="Z45" s="38"/>
      <c r="AA45" s="38"/>
      <c r="AB45" s="38"/>
      <c r="AC45" s="38"/>
      <c r="AD45" s="108"/>
      <c r="AE45" s="38"/>
      <c r="AF45" s="38"/>
    </row>
    <row r="46" spans="1:49">
      <c r="O46" s="38"/>
      <c r="Q46" s="38"/>
      <c r="R46" s="108"/>
      <c r="S46" s="38"/>
      <c r="T46" s="38"/>
      <c r="U46" s="38"/>
      <c r="V46" s="38"/>
      <c r="W46" s="38"/>
      <c r="Y46" s="38"/>
      <c r="Z46" s="38"/>
      <c r="AA46" s="38"/>
      <c r="AB46" s="38"/>
      <c r="AC46" s="38"/>
      <c r="AD46" s="108"/>
      <c r="AE46" s="38"/>
      <c r="AF46" s="38"/>
    </row>
    <row r="47" spans="1:49">
      <c r="O47" s="38"/>
      <c r="Q47" s="38"/>
      <c r="R47" s="108"/>
      <c r="S47" s="38"/>
      <c r="T47" s="38"/>
      <c r="U47" s="38"/>
      <c r="V47" s="38"/>
      <c r="W47" s="38"/>
      <c r="Y47" s="38"/>
      <c r="Z47" s="38"/>
      <c r="AA47" s="38"/>
      <c r="AB47" s="38"/>
      <c r="AC47" s="38"/>
      <c r="AD47" s="108"/>
      <c r="AE47" s="38"/>
      <c r="AF47" s="38"/>
    </row>
    <row r="48" spans="1:49">
      <c r="O48" s="38"/>
      <c r="Q48" s="38"/>
      <c r="R48" s="108"/>
      <c r="S48" s="38"/>
      <c r="T48" s="38"/>
      <c r="U48" s="38"/>
      <c r="V48" s="38"/>
      <c r="W48" s="38"/>
      <c r="Y48" s="38"/>
      <c r="Z48" s="38"/>
      <c r="AA48" s="38"/>
      <c r="AB48" s="38"/>
      <c r="AC48" s="38"/>
      <c r="AD48" s="108"/>
      <c r="AE48" s="38"/>
      <c r="AF48" s="38"/>
    </row>
    <row r="49" spans="15:32">
      <c r="O49" s="38"/>
      <c r="Q49" s="38"/>
      <c r="R49" s="108"/>
      <c r="S49" s="38"/>
      <c r="T49" s="38"/>
      <c r="U49" s="38"/>
      <c r="V49" s="38"/>
      <c r="W49" s="38"/>
      <c r="Y49" s="38"/>
      <c r="Z49" s="38"/>
      <c r="AA49" s="38"/>
      <c r="AB49" s="38"/>
      <c r="AC49" s="38"/>
      <c r="AD49" s="108"/>
      <c r="AE49" s="38"/>
      <c r="AF49" s="38"/>
    </row>
    <row r="50" spans="15:32">
      <c r="O50" s="38"/>
      <c r="Q50" s="38"/>
      <c r="R50" s="108"/>
      <c r="S50" s="38"/>
      <c r="T50" s="38"/>
      <c r="U50" s="38"/>
      <c r="V50" s="38"/>
      <c r="W50" s="38"/>
      <c r="Y50" s="38"/>
      <c r="Z50" s="38"/>
      <c r="AA50" s="38"/>
      <c r="AB50" s="38"/>
      <c r="AC50" s="38"/>
      <c r="AD50" s="108"/>
      <c r="AE50" s="38"/>
      <c r="AF50" s="38"/>
    </row>
    <row r="51" spans="15:32">
      <c r="O51" s="38"/>
      <c r="Q51" s="38"/>
      <c r="R51" s="108"/>
      <c r="S51" s="38"/>
      <c r="T51" s="38"/>
      <c r="U51" s="38"/>
      <c r="V51" s="38"/>
      <c r="W51" s="38"/>
      <c r="Y51" s="38"/>
      <c r="Z51" s="38"/>
      <c r="AA51" s="38"/>
      <c r="AB51" s="38"/>
      <c r="AC51" s="38"/>
      <c r="AD51" s="108"/>
      <c r="AE51" s="38"/>
      <c r="AF51" s="38"/>
    </row>
    <row r="52" spans="15:32">
      <c r="O52" s="38"/>
      <c r="Q52" s="38"/>
      <c r="R52" s="108"/>
      <c r="S52" s="38"/>
      <c r="T52" s="38"/>
      <c r="U52" s="38"/>
      <c r="V52" s="38"/>
      <c r="W52" s="38"/>
      <c r="Y52" s="38"/>
      <c r="Z52" s="38"/>
      <c r="AA52" s="38"/>
      <c r="AB52" s="38"/>
      <c r="AC52" s="38"/>
      <c r="AD52" s="108"/>
      <c r="AE52" s="38"/>
      <c r="AF52" s="38"/>
    </row>
    <row r="53" spans="15:32">
      <c r="O53" s="38"/>
      <c r="Q53" s="38"/>
      <c r="R53" s="108"/>
      <c r="S53" s="38"/>
      <c r="T53" s="38"/>
      <c r="U53" s="38"/>
      <c r="V53" s="38"/>
      <c r="W53" s="38"/>
      <c r="Y53" s="38"/>
      <c r="Z53" s="38"/>
      <c r="AA53" s="38"/>
      <c r="AB53" s="38"/>
      <c r="AC53" s="38"/>
      <c r="AD53" s="108"/>
      <c r="AE53" s="38"/>
      <c r="AF53" s="38"/>
    </row>
    <row r="54" spans="15:32">
      <c r="O54" s="38"/>
      <c r="Q54" s="38"/>
      <c r="R54" s="108"/>
      <c r="S54" s="38"/>
      <c r="T54" s="38"/>
      <c r="U54" s="38"/>
      <c r="V54" s="38"/>
      <c r="W54" s="38"/>
      <c r="Y54" s="38"/>
      <c r="Z54" s="38"/>
      <c r="AA54" s="38"/>
      <c r="AB54" s="38"/>
      <c r="AC54" s="38"/>
      <c r="AD54" s="108"/>
      <c r="AE54" s="38"/>
      <c r="AF54" s="38"/>
    </row>
    <row r="55" spans="15:32">
      <c r="O55" s="38"/>
      <c r="Q55" s="38"/>
      <c r="R55" s="108"/>
      <c r="S55" s="38"/>
      <c r="T55" s="38"/>
      <c r="U55" s="38"/>
      <c r="V55" s="38"/>
      <c r="W55" s="38"/>
      <c r="Y55" s="38"/>
      <c r="Z55" s="38"/>
      <c r="AA55" s="38"/>
      <c r="AB55" s="38"/>
      <c r="AC55" s="38"/>
      <c r="AD55" s="108"/>
      <c r="AE55" s="38"/>
      <c r="AF55" s="38"/>
    </row>
    <row r="56" spans="15:32">
      <c r="O56" s="38"/>
      <c r="Q56" s="38"/>
      <c r="R56" s="108"/>
      <c r="S56" s="38"/>
      <c r="T56" s="38"/>
      <c r="U56" s="38"/>
      <c r="V56" s="38"/>
      <c r="W56" s="38"/>
      <c r="Y56" s="38"/>
      <c r="Z56" s="38"/>
      <c r="AA56" s="38"/>
      <c r="AB56" s="38"/>
      <c r="AC56" s="38"/>
      <c r="AD56" s="108"/>
      <c r="AE56" s="38"/>
      <c r="AF56" s="38"/>
    </row>
    <row r="57" spans="15:32">
      <c r="O57" s="38"/>
      <c r="Q57" s="38"/>
      <c r="R57" s="108"/>
      <c r="S57" s="38"/>
      <c r="T57" s="38"/>
      <c r="U57" s="38"/>
      <c r="V57" s="38"/>
      <c r="W57" s="38"/>
      <c r="Y57" s="38"/>
      <c r="Z57" s="38"/>
      <c r="AA57" s="38"/>
      <c r="AB57" s="38"/>
      <c r="AC57" s="38"/>
      <c r="AD57" s="108"/>
      <c r="AE57" s="38"/>
      <c r="AF57" s="38"/>
    </row>
    <row r="58" spans="15:32">
      <c r="O58" s="38"/>
      <c r="Q58" s="38"/>
      <c r="R58" s="108"/>
      <c r="S58" s="38"/>
      <c r="T58" s="38"/>
      <c r="U58" s="38"/>
      <c r="V58" s="38"/>
      <c r="W58" s="38"/>
      <c r="Y58" s="38"/>
      <c r="Z58" s="38"/>
      <c r="AA58" s="38"/>
      <c r="AB58" s="38"/>
      <c r="AC58" s="38"/>
      <c r="AD58" s="108"/>
      <c r="AE58" s="38"/>
      <c r="AF58" s="38"/>
    </row>
  </sheetData>
  <phoneticPr fontId="4" type="noConversion"/>
  <pageMargins left="0.75" right="0.75" top="1" bottom="1" header="0.5" footer="0.5"/>
  <pageSetup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zoomScale="150" zoomScaleNormal="150" zoomScalePageLayoutView="150" workbookViewId="0">
      <selection activeCell="AU43" sqref="A1:AU43"/>
    </sheetView>
  </sheetViews>
  <sheetFormatPr baseColWidth="10" defaultRowHeight="15" x14ac:dyDescent="0"/>
  <cols>
    <col min="1" max="1" width="10" style="38" customWidth="1"/>
    <col min="2" max="2" width="15.5" style="38" customWidth="1"/>
    <col min="3" max="6" width="1.1640625" style="38" customWidth="1"/>
    <col min="7" max="8" width="2.33203125" style="38" customWidth="1"/>
    <col min="9" max="10" width="1.1640625" style="38" customWidth="1"/>
    <col min="11" max="11" width="2.33203125" style="101" customWidth="1"/>
    <col min="12" max="12" width="2.33203125" style="38" customWidth="1"/>
    <col min="13" max="15" width="1.1640625" style="38" customWidth="1"/>
    <col min="16" max="16" width="2.33203125" style="38" customWidth="1"/>
    <col min="17" max="17" width="1.1640625" style="38" customWidth="1"/>
    <col min="18" max="18" width="2.33203125" style="126" customWidth="1"/>
    <col min="19" max="21" width="1.1640625" style="38" customWidth="1"/>
    <col min="22" max="22" width="2.33203125" style="38" customWidth="1"/>
    <col min="23" max="24" width="1.1640625" style="38" customWidth="1"/>
    <col min="25" max="25" width="2.33203125" style="101" customWidth="1"/>
    <col min="26" max="29" width="1.1640625" style="38" customWidth="1"/>
    <col min="30" max="30" width="2.33203125" style="125" customWidth="1"/>
    <col min="31" max="39" width="1.1640625" style="28" customWidth="1"/>
    <col min="40" max="40" width="2.33203125" style="125" customWidth="1"/>
    <col min="41" max="42" width="2.33203125" style="28" customWidth="1"/>
    <col min="43" max="43" width="2.33203125" style="101" customWidth="1"/>
    <col min="44" max="44" width="5.33203125" style="37" customWidth="1"/>
    <col min="45" max="45" width="5.6640625" style="48" customWidth="1"/>
    <col min="46" max="46" width="3.1640625" style="3" customWidth="1"/>
    <col min="47" max="47" width="5" style="116" customWidth="1"/>
  </cols>
  <sheetData>
    <row r="1" spans="1:47" ht="73" customHeight="1">
      <c r="A1" s="27"/>
      <c r="B1" s="29" t="s">
        <v>186</v>
      </c>
      <c r="C1" s="30">
        <v>41729</v>
      </c>
      <c r="D1" s="30">
        <v>41731</v>
      </c>
      <c r="E1" s="31">
        <v>41733</v>
      </c>
      <c r="F1" s="31">
        <v>41736</v>
      </c>
      <c r="G1" s="32" t="s">
        <v>103</v>
      </c>
      <c r="H1" s="32" t="s">
        <v>136</v>
      </c>
      <c r="I1" s="31" t="s">
        <v>139</v>
      </c>
      <c r="J1" s="31" t="s">
        <v>138</v>
      </c>
      <c r="K1" s="34" t="s">
        <v>260</v>
      </c>
      <c r="L1" s="31" t="s">
        <v>137</v>
      </c>
      <c r="M1" s="31">
        <v>41745</v>
      </c>
      <c r="N1" s="31" t="s">
        <v>159</v>
      </c>
      <c r="O1" s="33" t="s">
        <v>168</v>
      </c>
      <c r="P1" s="34" t="s">
        <v>261</v>
      </c>
      <c r="Q1" s="33" t="s">
        <v>169</v>
      </c>
      <c r="R1" s="123" t="s">
        <v>256</v>
      </c>
      <c r="S1" s="33" t="s">
        <v>161</v>
      </c>
      <c r="T1" s="33" t="s">
        <v>170</v>
      </c>
      <c r="U1" s="31">
        <v>41759</v>
      </c>
      <c r="V1" s="32" t="s">
        <v>249</v>
      </c>
      <c r="W1" s="33" t="s">
        <v>164</v>
      </c>
      <c r="X1" s="31">
        <v>41764</v>
      </c>
      <c r="Y1" s="32" t="s">
        <v>259</v>
      </c>
      <c r="Z1" s="31">
        <v>41766</v>
      </c>
      <c r="AA1" s="31">
        <v>41768</v>
      </c>
      <c r="AB1" s="31">
        <v>41771</v>
      </c>
      <c r="AC1" s="35">
        <v>41773</v>
      </c>
      <c r="AD1" s="123" t="s">
        <v>223</v>
      </c>
      <c r="AE1" s="36">
        <v>41775</v>
      </c>
      <c r="AF1" s="36">
        <v>41778</v>
      </c>
      <c r="AG1" s="36">
        <v>41780</v>
      </c>
      <c r="AH1" s="36">
        <v>41782</v>
      </c>
      <c r="AI1" s="36">
        <v>41787</v>
      </c>
      <c r="AJ1" s="36">
        <v>41789</v>
      </c>
      <c r="AK1" s="36">
        <v>41792</v>
      </c>
      <c r="AL1" s="36">
        <v>41794</v>
      </c>
      <c r="AM1" s="36">
        <v>41796</v>
      </c>
      <c r="AN1" s="123" t="s">
        <v>281</v>
      </c>
      <c r="AO1" s="33" t="s">
        <v>258</v>
      </c>
      <c r="AP1" s="33" t="s">
        <v>279</v>
      </c>
      <c r="AQ1" s="32" t="s">
        <v>280</v>
      </c>
    </row>
    <row r="2" spans="1:47" s="16" customFormat="1" ht="18" customHeight="1">
      <c r="A2" s="39"/>
      <c r="B2" s="39"/>
      <c r="C2" s="40" t="s">
        <v>246</v>
      </c>
      <c r="D2" s="40" t="s">
        <v>247</v>
      </c>
      <c r="E2" s="40" t="s">
        <v>217</v>
      </c>
      <c r="F2" s="40" t="s">
        <v>246</v>
      </c>
      <c r="G2" s="40" t="s">
        <v>247</v>
      </c>
      <c r="H2" s="40" t="s">
        <v>247</v>
      </c>
      <c r="I2" s="40" t="s">
        <v>247</v>
      </c>
      <c r="J2" s="40" t="s">
        <v>217</v>
      </c>
      <c r="K2" s="121" t="s">
        <v>217</v>
      </c>
      <c r="L2" s="40" t="s">
        <v>246</v>
      </c>
      <c r="M2" s="40" t="s">
        <v>247</v>
      </c>
      <c r="N2" s="40" t="s">
        <v>217</v>
      </c>
      <c r="O2" s="40" t="s">
        <v>246</v>
      </c>
      <c r="P2" s="41" t="s">
        <v>246</v>
      </c>
      <c r="Q2" s="40" t="s">
        <v>247</v>
      </c>
      <c r="R2" s="124" t="s">
        <v>217</v>
      </c>
      <c r="S2" s="40" t="s">
        <v>217</v>
      </c>
      <c r="T2" s="40" t="s">
        <v>246</v>
      </c>
      <c r="U2" s="40" t="s">
        <v>247</v>
      </c>
      <c r="V2" s="40" t="s">
        <v>247</v>
      </c>
      <c r="W2" s="40" t="s">
        <v>217</v>
      </c>
      <c r="X2" s="40" t="s">
        <v>246</v>
      </c>
      <c r="Y2" s="97" t="s">
        <v>246</v>
      </c>
      <c r="Z2" s="40" t="s">
        <v>247</v>
      </c>
      <c r="AA2" s="40" t="s">
        <v>217</v>
      </c>
      <c r="AB2" s="40" t="s">
        <v>246</v>
      </c>
      <c r="AC2" s="43" t="s">
        <v>247</v>
      </c>
      <c r="AD2" s="124" t="s">
        <v>247</v>
      </c>
      <c r="AE2" s="40" t="s">
        <v>217</v>
      </c>
      <c r="AF2" s="40" t="s">
        <v>246</v>
      </c>
      <c r="AG2" s="40" t="s">
        <v>247</v>
      </c>
      <c r="AH2" s="40" t="s">
        <v>217</v>
      </c>
      <c r="AI2" s="44" t="s">
        <v>247</v>
      </c>
      <c r="AJ2" s="44" t="s">
        <v>217</v>
      </c>
      <c r="AK2" s="44" t="s">
        <v>246</v>
      </c>
      <c r="AL2" s="40" t="s">
        <v>247</v>
      </c>
      <c r="AM2" s="40" t="s">
        <v>217</v>
      </c>
      <c r="AN2" s="124" t="s">
        <v>246</v>
      </c>
      <c r="AO2" s="40"/>
      <c r="AP2" s="40"/>
      <c r="AQ2" s="95"/>
      <c r="AR2" s="40"/>
      <c r="AS2" s="49"/>
      <c r="AT2" s="15"/>
      <c r="AU2" s="119"/>
    </row>
    <row r="3" spans="1:47" s="25" customFormat="1" ht="17" customHeight="1">
      <c r="A3" s="26"/>
      <c r="B3" s="26" t="s">
        <v>290</v>
      </c>
      <c r="C3" s="45"/>
      <c r="D3" s="45"/>
      <c r="E3" s="45"/>
      <c r="F3" s="45"/>
      <c r="G3" s="45">
        <v>0</v>
      </c>
      <c r="H3" s="45">
        <v>0</v>
      </c>
      <c r="I3" s="45"/>
      <c r="J3" s="45"/>
      <c r="K3" s="122">
        <v>0</v>
      </c>
      <c r="L3" s="45"/>
      <c r="M3" s="45" t="s">
        <v>286</v>
      </c>
      <c r="N3" s="45"/>
      <c r="O3" s="45"/>
      <c r="P3" s="45">
        <v>2</v>
      </c>
      <c r="Q3" s="45"/>
      <c r="R3" s="124">
        <v>6</v>
      </c>
      <c r="S3" s="45"/>
      <c r="T3" s="45"/>
      <c r="U3" s="45"/>
      <c r="V3" s="45">
        <v>0</v>
      </c>
      <c r="W3" s="45"/>
      <c r="X3" s="45"/>
      <c r="Y3" s="122">
        <v>0</v>
      </c>
      <c r="Z3" s="45"/>
      <c r="AA3" s="45"/>
      <c r="AB3" s="45"/>
      <c r="AC3" s="46"/>
      <c r="AD3" s="124">
        <v>10</v>
      </c>
      <c r="AE3" s="45"/>
      <c r="AF3" s="45"/>
      <c r="AG3" s="45"/>
      <c r="AH3" s="45"/>
      <c r="AI3" s="45"/>
      <c r="AJ3" s="45"/>
      <c r="AK3" s="45"/>
      <c r="AL3" s="45"/>
      <c r="AM3" s="45"/>
      <c r="AN3" s="124">
        <v>25</v>
      </c>
      <c r="AO3" s="45"/>
      <c r="AP3" s="45">
        <v>30</v>
      </c>
      <c r="AQ3" s="95">
        <v>0</v>
      </c>
      <c r="AR3" s="45">
        <f>SUM(C3:AQ3)</f>
        <v>73</v>
      </c>
      <c r="AS3" s="50"/>
      <c r="AT3" s="24"/>
      <c r="AU3" s="120"/>
    </row>
    <row r="4" spans="1:47" s="25" customFormat="1" ht="16" customHeight="1">
      <c r="A4" s="26"/>
      <c r="B4" s="26" t="s">
        <v>289</v>
      </c>
      <c r="C4" s="45"/>
      <c r="D4" s="45"/>
      <c r="E4" s="45"/>
      <c r="F4" s="45"/>
      <c r="G4" s="45">
        <v>4</v>
      </c>
      <c r="H4" s="45">
        <v>4</v>
      </c>
      <c r="I4" s="45"/>
      <c r="J4" s="45"/>
      <c r="K4" s="122">
        <v>18</v>
      </c>
      <c r="L4" s="45"/>
      <c r="M4" s="45" t="s">
        <v>165</v>
      </c>
      <c r="N4" s="45"/>
      <c r="O4" s="45"/>
      <c r="P4" s="45">
        <v>4</v>
      </c>
      <c r="Q4" s="45"/>
      <c r="R4" s="124">
        <v>65</v>
      </c>
      <c r="S4" s="45"/>
      <c r="T4" s="45" t="s">
        <v>152</v>
      </c>
      <c r="U4" s="45"/>
      <c r="V4" s="45">
        <v>4</v>
      </c>
      <c r="W4" s="45"/>
      <c r="X4" s="45"/>
      <c r="Y4" s="122">
        <v>18</v>
      </c>
      <c r="Z4" s="45"/>
      <c r="AA4" s="45"/>
      <c r="AB4" s="45"/>
      <c r="AC4" s="46"/>
      <c r="AD4" s="124">
        <v>65</v>
      </c>
      <c r="AE4" s="45"/>
      <c r="AF4" s="45"/>
      <c r="AG4" s="45"/>
      <c r="AH4" s="45" t="s">
        <v>152</v>
      </c>
      <c r="AI4" s="45"/>
      <c r="AJ4" s="45"/>
      <c r="AK4" s="45"/>
      <c r="AL4" s="45"/>
      <c r="AM4" s="45"/>
      <c r="AN4" s="124">
        <v>75</v>
      </c>
      <c r="AO4" s="45">
        <v>26</v>
      </c>
      <c r="AP4" s="45"/>
      <c r="AQ4" s="122">
        <v>18</v>
      </c>
      <c r="AR4" s="45">
        <f>SUM(C4:AQ4)</f>
        <v>301</v>
      </c>
      <c r="AS4" s="50">
        <f>AR4/301</f>
        <v>1</v>
      </c>
      <c r="AT4" s="24" t="s">
        <v>157</v>
      </c>
      <c r="AU4" s="120"/>
    </row>
    <row r="5" spans="1:47">
      <c r="A5" s="27" t="s">
        <v>127</v>
      </c>
      <c r="B5" s="27" t="s">
        <v>291</v>
      </c>
      <c r="C5" s="28"/>
      <c r="D5" s="28"/>
      <c r="E5" s="28"/>
      <c r="F5" s="28"/>
      <c r="G5" s="28">
        <v>4</v>
      </c>
      <c r="H5" s="28">
        <v>4</v>
      </c>
      <c r="I5" s="28"/>
      <c r="J5" s="28"/>
      <c r="K5" s="95">
        <v>17</v>
      </c>
      <c r="L5" s="28" t="s">
        <v>152</v>
      </c>
      <c r="M5" s="28" t="s">
        <v>154</v>
      </c>
      <c r="N5" s="28"/>
      <c r="O5" s="28"/>
      <c r="P5" s="28">
        <v>4</v>
      </c>
      <c r="Q5" s="28"/>
      <c r="R5" s="125">
        <v>43</v>
      </c>
      <c r="S5" s="28"/>
      <c r="T5" s="28" t="s">
        <v>153</v>
      </c>
      <c r="U5" s="28"/>
      <c r="V5" s="28">
        <v>4</v>
      </c>
      <c r="W5" s="28" t="s">
        <v>165</v>
      </c>
      <c r="X5" s="28"/>
      <c r="Y5" s="95">
        <v>11</v>
      </c>
      <c r="Z5" s="28"/>
      <c r="AA5" s="28"/>
      <c r="AB5" s="28" t="s">
        <v>213</v>
      </c>
      <c r="AC5" s="47"/>
      <c r="AD5" s="125">
        <v>44</v>
      </c>
      <c r="AH5" s="28" t="s">
        <v>153</v>
      </c>
      <c r="AN5" s="125">
        <v>82</v>
      </c>
      <c r="AO5" s="40">
        <v>26</v>
      </c>
      <c r="AQ5" s="95">
        <v>16</v>
      </c>
      <c r="AR5" s="45">
        <f t="shared" ref="AR5:AR42" si="0">SUM(C5:AQ5)</f>
        <v>255</v>
      </c>
      <c r="AS5" s="50">
        <f t="shared" ref="AS5:AS42" si="1">AR5/301</f>
        <v>0.84717607973421927</v>
      </c>
      <c r="AT5" s="3" t="s">
        <v>321</v>
      </c>
    </row>
    <row r="6" spans="1:47">
      <c r="A6" s="27" t="s">
        <v>128</v>
      </c>
      <c r="B6" s="27" t="s">
        <v>296</v>
      </c>
      <c r="C6" s="28"/>
      <c r="D6" s="28">
        <v>-1</v>
      </c>
      <c r="E6" s="28"/>
      <c r="F6" s="28"/>
      <c r="G6" s="28">
        <v>4</v>
      </c>
      <c r="H6" s="28">
        <v>1</v>
      </c>
      <c r="I6" s="28"/>
      <c r="J6" s="28"/>
      <c r="K6" s="95">
        <v>0</v>
      </c>
      <c r="L6" s="28"/>
      <c r="M6" s="28" t="s">
        <v>166</v>
      </c>
      <c r="N6" s="28">
        <v>-1</v>
      </c>
      <c r="O6" s="28"/>
      <c r="P6" s="28">
        <v>0</v>
      </c>
      <c r="Q6" s="28"/>
      <c r="R6" s="125">
        <v>30</v>
      </c>
      <c r="S6" s="28"/>
      <c r="T6" s="28"/>
      <c r="U6" s="28">
        <v>-1</v>
      </c>
      <c r="V6" s="28">
        <v>0</v>
      </c>
      <c r="W6" s="28"/>
      <c r="X6" s="28">
        <v>-1</v>
      </c>
      <c r="Y6" s="95">
        <v>12</v>
      </c>
      <c r="Z6" s="28">
        <v>-1</v>
      </c>
      <c r="AA6" s="28"/>
      <c r="AB6" s="28" t="s">
        <v>153</v>
      </c>
      <c r="AC6" s="47"/>
      <c r="AD6" s="125">
        <v>56</v>
      </c>
      <c r="AF6" s="28">
        <v>-1</v>
      </c>
      <c r="AK6" s="28">
        <v>-1</v>
      </c>
      <c r="AL6" s="28">
        <v>-1</v>
      </c>
      <c r="AN6" s="125">
        <v>71</v>
      </c>
      <c r="AO6" s="40">
        <v>26</v>
      </c>
      <c r="AQ6" s="95">
        <v>0</v>
      </c>
      <c r="AR6" s="45">
        <f t="shared" si="0"/>
        <v>192</v>
      </c>
      <c r="AS6" s="50">
        <f t="shared" si="1"/>
        <v>0.63787375415282388</v>
      </c>
      <c r="AT6" s="3" t="s">
        <v>156</v>
      </c>
    </row>
    <row r="7" spans="1:47">
      <c r="A7" s="27" t="s">
        <v>130</v>
      </c>
      <c r="B7" s="27" t="s">
        <v>129</v>
      </c>
      <c r="C7" s="28"/>
      <c r="D7" s="28"/>
      <c r="E7" s="28"/>
      <c r="F7" s="28"/>
      <c r="G7" s="28">
        <v>4</v>
      </c>
      <c r="H7" s="28">
        <v>4</v>
      </c>
      <c r="I7" s="28"/>
      <c r="J7" s="28"/>
      <c r="K7" s="95">
        <v>16</v>
      </c>
      <c r="L7" s="28" t="s">
        <v>151</v>
      </c>
      <c r="M7" s="28" t="s">
        <v>152</v>
      </c>
      <c r="N7" s="28">
        <v>-1</v>
      </c>
      <c r="O7" s="28"/>
      <c r="P7" s="28">
        <v>4.5</v>
      </c>
      <c r="Q7" s="28"/>
      <c r="R7" s="125">
        <v>45</v>
      </c>
      <c r="S7" s="28"/>
      <c r="T7" s="28" t="s">
        <v>154</v>
      </c>
      <c r="U7" s="28"/>
      <c r="V7" s="28">
        <v>4</v>
      </c>
      <c r="W7" s="28" t="s">
        <v>158</v>
      </c>
      <c r="X7" s="28"/>
      <c r="Y7" s="95">
        <v>15</v>
      </c>
      <c r="Z7" s="28"/>
      <c r="AA7" s="28"/>
      <c r="AB7" s="28"/>
      <c r="AC7" s="47"/>
      <c r="AD7" s="125">
        <v>55</v>
      </c>
      <c r="AF7" s="28">
        <v>-1</v>
      </c>
      <c r="AH7" s="28" t="s">
        <v>156</v>
      </c>
      <c r="AN7" s="125">
        <v>55</v>
      </c>
      <c r="AO7" s="40">
        <v>26</v>
      </c>
      <c r="AQ7" s="95">
        <v>11</v>
      </c>
      <c r="AR7" s="45">
        <f t="shared" si="0"/>
        <v>237.5</v>
      </c>
      <c r="AS7" s="50">
        <f t="shared" si="1"/>
        <v>0.78903654485049834</v>
      </c>
      <c r="AT7" s="3" t="s">
        <v>338</v>
      </c>
    </row>
    <row r="8" spans="1:47">
      <c r="A8" s="27" t="s">
        <v>131</v>
      </c>
      <c r="B8" s="27" t="s">
        <v>297</v>
      </c>
      <c r="C8" s="28"/>
      <c r="D8" s="28"/>
      <c r="E8" s="28"/>
      <c r="F8" s="28">
        <v>-1</v>
      </c>
      <c r="G8" s="28">
        <v>0</v>
      </c>
      <c r="H8" s="28">
        <v>3</v>
      </c>
      <c r="I8" s="28"/>
      <c r="J8" s="28">
        <v>-1</v>
      </c>
      <c r="K8" s="95">
        <v>16</v>
      </c>
      <c r="L8" s="28" t="s">
        <v>154</v>
      </c>
      <c r="M8" s="28" t="s">
        <v>153</v>
      </c>
      <c r="N8" s="28"/>
      <c r="O8" s="28"/>
      <c r="P8" s="28">
        <v>5.5</v>
      </c>
      <c r="Q8" s="28"/>
      <c r="R8" s="125">
        <v>34</v>
      </c>
      <c r="S8" s="28"/>
      <c r="T8" s="28" t="s">
        <v>153</v>
      </c>
      <c r="U8" s="28">
        <v>-1</v>
      </c>
      <c r="V8" s="28">
        <v>0</v>
      </c>
      <c r="W8" s="28" t="s">
        <v>166</v>
      </c>
      <c r="X8" s="28"/>
      <c r="Y8" s="95">
        <v>12</v>
      </c>
      <c r="Z8" s="28"/>
      <c r="AA8" s="28"/>
      <c r="AB8" s="28" t="s">
        <v>151</v>
      </c>
      <c r="AC8" s="47"/>
      <c r="AD8" s="125">
        <v>52</v>
      </c>
      <c r="AH8" s="28" t="s">
        <v>155</v>
      </c>
      <c r="AN8" s="125">
        <v>56</v>
      </c>
      <c r="AO8" s="40">
        <v>26</v>
      </c>
      <c r="AQ8" s="95">
        <v>16</v>
      </c>
      <c r="AR8" s="45">
        <f t="shared" si="0"/>
        <v>217.5</v>
      </c>
      <c r="AS8" s="50">
        <f t="shared" si="1"/>
        <v>0.72259136212624586</v>
      </c>
      <c r="AT8" s="3" t="s">
        <v>156</v>
      </c>
    </row>
    <row r="9" spans="1:47">
      <c r="A9" s="27" t="s">
        <v>132</v>
      </c>
      <c r="B9" s="27" t="s">
        <v>292</v>
      </c>
      <c r="C9" s="28"/>
      <c r="D9" s="28"/>
      <c r="E9" s="28"/>
      <c r="F9" s="28"/>
      <c r="G9" s="28">
        <v>4</v>
      </c>
      <c r="H9" s="28">
        <v>4</v>
      </c>
      <c r="I9" s="28"/>
      <c r="J9" s="28"/>
      <c r="K9" s="95">
        <v>13</v>
      </c>
      <c r="L9" s="28" t="s">
        <v>153</v>
      </c>
      <c r="M9" s="28"/>
      <c r="N9" s="28"/>
      <c r="O9" s="28"/>
      <c r="P9" s="28">
        <v>5</v>
      </c>
      <c r="Q9" s="28"/>
      <c r="R9" s="125">
        <v>60</v>
      </c>
      <c r="S9" s="28"/>
      <c r="T9" s="28" t="s">
        <v>155</v>
      </c>
      <c r="U9" s="28"/>
      <c r="V9" s="28">
        <v>4</v>
      </c>
      <c r="W9" s="28" t="s">
        <v>154</v>
      </c>
      <c r="X9" s="28"/>
      <c r="Y9" s="95">
        <v>14</v>
      </c>
      <c r="Z9" s="28"/>
      <c r="AA9" s="28"/>
      <c r="AB9" s="28" t="s">
        <v>214</v>
      </c>
      <c r="AC9" s="47"/>
      <c r="AD9" s="125">
        <v>72</v>
      </c>
      <c r="AH9" s="28" t="s">
        <v>157</v>
      </c>
      <c r="AN9" s="125">
        <v>89</v>
      </c>
      <c r="AO9" s="40">
        <v>26</v>
      </c>
      <c r="AQ9" s="95">
        <v>17</v>
      </c>
      <c r="AR9" s="45">
        <f t="shared" si="0"/>
        <v>308</v>
      </c>
      <c r="AS9" s="50">
        <f t="shared" si="1"/>
        <v>1.0232558139534884</v>
      </c>
      <c r="AT9" s="3" t="s">
        <v>157</v>
      </c>
    </row>
    <row r="10" spans="1:47">
      <c r="A10" s="27" t="s">
        <v>133</v>
      </c>
      <c r="B10" s="27" t="s">
        <v>298</v>
      </c>
      <c r="C10" s="28"/>
      <c r="D10" s="28"/>
      <c r="E10" s="28"/>
      <c r="F10" s="28">
        <v>-1</v>
      </c>
      <c r="G10" s="28">
        <v>0</v>
      </c>
      <c r="H10" s="28">
        <v>3</v>
      </c>
      <c r="I10" s="28"/>
      <c r="J10" s="28"/>
      <c r="K10" s="95">
        <v>17</v>
      </c>
      <c r="L10" s="28" t="s">
        <v>155</v>
      </c>
      <c r="M10" s="28" t="s">
        <v>156</v>
      </c>
      <c r="N10" s="28"/>
      <c r="O10" s="28"/>
      <c r="P10" s="28">
        <v>3</v>
      </c>
      <c r="Q10" s="28"/>
      <c r="R10" s="125">
        <v>50</v>
      </c>
      <c r="S10" s="28"/>
      <c r="T10" s="28" t="s">
        <v>155</v>
      </c>
      <c r="U10" s="28"/>
      <c r="V10" s="28">
        <v>4</v>
      </c>
      <c r="W10" s="28" t="s">
        <v>167</v>
      </c>
      <c r="X10" s="28"/>
      <c r="Y10" s="95">
        <v>10</v>
      </c>
      <c r="Z10" s="28"/>
      <c r="AA10" s="28"/>
      <c r="AB10" s="28" t="s">
        <v>215</v>
      </c>
      <c r="AC10" s="47"/>
      <c r="AD10" s="125">
        <v>65</v>
      </c>
      <c r="AH10" s="28" t="s">
        <v>158</v>
      </c>
      <c r="AN10" s="125">
        <v>76</v>
      </c>
      <c r="AO10" s="40">
        <v>26</v>
      </c>
      <c r="AQ10" s="95">
        <v>12</v>
      </c>
      <c r="AR10" s="45">
        <f t="shared" si="0"/>
        <v>265</v>
      </c>
      <c r="AS10" s="50">
        <f t="shared" si="1"/>
        <v>0.88039867109634551</v>
      </c>
      <c r="AT10" s="3" t="s">
        <v>331</v>
      </c>
    </row>
    <row r="11" spans="1:47">
      <c r="A11" s="27" t="s">
        <v>134</v>
      </c>
      <c r="B11" s="27" t="s">
        <v>299</v>
      </c>
      <c r="C11" s="28"/>
      <c r="D11" s="28"/>
      <c r="E11" s="28"/>
      <c r="F11" s="28"/>
      <c r="G11" s="28">
        <v>4</v>
      </c>
      <c r="H11" s="28">
        <v>4</v>
      </c>
      <c r="I11" s="28"/>
      <c r="J11" s="28"/>
      <c r="K11" s="95">
        <v>15</v>
      </c>
      <c r="L11" s="28" t="s">
        <v>155</v>
      </c>
      <c r="M11" s="28" t="s">
        <v>155</v>
      </c>
      <c r="N11" s="28"/>
      <c r="O11" s="28"/>
      <c r="P11" s="28">
        <v>4</v>
      </c>
      <c r="Q11" s="28"/>
      <c r="R11" s="125">
        <v>22</v>
      </c>
      <c r="S11" s="28"/>
      <c r="T11" s="28"/>
      <c r="U11" s="28">
        <v>-1</v>
      </c>
      <c r="V11" s="28">
        <v>0</v>
      </c>
      <c r="W11" s="28" t="s">
        <v>165</v>
      </c>
      <c r="X11" s="28">
        <v>-1</v>
      </c>
      <c r="Y11" s="95">
        <v>0</v>
      </c>
      <c r="Z11" s="28">
        <v>-1</v>
      </c>
      <c r="AA11" s="28">
        <v>-1</v>
      </c>
      <c r="AB11" s="28" t="s">
        <v>215</v>
      </c>
      <c r="AC11" s="47">
        <v>-1</v>
      </c>
      <c r="AD11" s="125">
        <v>0</v>
      </c>
      <c r="AE11" s="28">
        <v>-1</v>
      </c>
      <c r="AF11" s="28">
        <v>-1</v>
      </c>
      <c r="AH11" s="28" t="s">
        <v>158</v>
      </c>
      <c r="AJ11" s="28">
        <v>-1</v>
      </c>
      <c r="AK11" s="28">
        <v>-1</v>
      </c>
      <c r="AL11" s="28">
        <v>-1</v>
      </c>
      <c r="AN11" s="125">
        <v>0</v>
      </c>
      <c r="AO11" s="40">
        <v>26</v>
      </c>
      <c r="AQ11" s="95">
        <v>0</v>
      </c>
      <c r="AR11" s="45">
        <f t="shared" si="0"/>
        <v>65</v>
      </c>
      <c r="AS11" s="50">
        <f t="shared" si="1"/>
        <v>0.2159468438538206</v>
      </c>
      <c r="AT11" s="3" t="s">
        <v>217</v>
      </c>
      <c r="AU11" s="118">
        <v>41754</v>
      </c>
    </row>
    <row r="12" spans="1:47">
      <c r="A12" s="27" t="s">
        <v>135</v>
      </c>
      <c r="B12" s="27" t="s">
        <v>300</v>
      </c>
      <c r="C12" s="28"/>
      <c r="D12" s="28"/>
      <c r="E12" s="28"/>
      <c r="F12" s="28">
        <v>-1</v>
      </c>
      <c r="G12" s="28">
        <v>4</v>
      </c>
      <c r="H12" s="28">
        <v>4</v>
      </c>
      <c r="I12" s="28"/>
      <c r="J12" s="28"/>
      <c r="K12" s="95">
        <v>9</v>
      </c>
      <c r="L12" s="28"/>
      <c r="M12" s="28" t="s">
        <v>157</v>
      </c>
      <c r="N12" s="28">
        <v>-1</v>
      </c>
      <c r="O12" s="28"/>
      <c r="P12" s="28">
        <v>0</v>
      </c>
      <c r="Q12" s="28"/>
      <c r="R12" s="125">
        <v>26</v>
      </c>
      <c r="S12" s="28"/>
      <c r="T12" s="28"/>
      <c r="U12" s="28"/>
      <c r="V12" s="28">
        <v>4</v>
      </c>
      <c r="W12" s="28" t="s">
        <v>156</v>
      </c>
      <c r="X12" s="28"/>
      <c r="Y12" s="95">
        <v>9</v>
      </c>
      <c r="Z12" s="28"/>
      <c r="AA12" s="28"/>
      <c r="AB12" s="28"/>
      <c r="AC12" s="47"/>
      <c r="AD12" s="125">
        <v>31</v>
      </c>
      <c r="AN12" s="125">
        <v>49</v>
      </c>
      <c r="AO12" s="40">
        <v>26</v>
      </c>
      <c r="AQ12" s="95">
        <v>6</v>
      </c>
      <c r="AR12" s="45">
        <f t="shared" si="0"/>
        <v>166</v>
      </c>
      <c r="AS12" s="50">
        <f t="shared" si="1"/>
        <v>0.55149501661129563</v>
      </c>
      <c r="AT12" s="3" t="s">
        <v>218</v>
      </c>
    </row>
    <row r="13" spans="1:47">
      <c r="A13" s="27" t="s">
        <v>148</v>
      </c>
      <c r="B13" s="27" t="s">
        <v>301</v>
      </c>
      <c r="C13" s="28"/>
      <c r="D13" s="28"/>
      <c r="E13" s="28"/>
      <c r="F13" s="28"/>
      <c r="G13" s="28">
        <v>4</v>
      </c>
      <c r="H13" s="28">
        <v>4</v>
      </c>
      <c r="I13" s="28"/>
      <c r="J13" s="28"/>
      <c r="K13" s="95">
        <v>16</v>
      </c>
      <c r="L13" s="28"/>
      <c r="M13" s="28" t="s">
        <v>158</v>
      </c>
      <c r="N13" s="28">
        <v>-1</v>
      </c>
      <c r="O13" s="28"/>
      <c r="P13" s="28">
        <v>4</v>
      </c>
      <c r="Q13" s="28"/>
      <c r="R13" s="125">
        <v>32</v>
      </c>
      <c r="S13" s="28"/>
      <c r="T13" s="28"/>
      <c r="U13" s="28"/>
      <c r="V13" s="28">
        <v>4</v>
      </c>
      <c r="W13" s="28" t="s">
        <v>166</v>
      </c>
      <c r="X13" s="28">
        <v>-1</v>
      </c>
      <c r="Y13" s="95">
        <v>7</v>
      </c>
      <c r="Z13" s="28"/>
      <c r="AA13" s="28"/>
      <c r="AB13" s="28"/>
      <c r="AC13" s="47"/>
      <c r="AD13" s="125">
        <v>44</v>
      </c>
      <c r="AH13" s="28" t="s">
        <v>152</v>
      </c>
      <c r="AN13" s="125">
        <v>69</v>
      </c>
      <c r="AO13" s="40">
        <v>26</v>
      </c>
      <c r="AP13" s="28">
        <v>10</v>
      </c>
      <c r="AQ13" s="95">
        <v>6</v>
      </c>
      <c r="AR13" s="45">
        <f t="shared" si="0"/>
        <v>224</v>
      </c>
      <c r="AS13" s="50">
        <f t="shared" si="1"/>
        <v>0.7441860465116279</v>
      </c>
      <c r="AT13" s="3" t="s">
        <v>156</v>
      </c>
    </row>
    <row r="14" spans="1:47">
      <c r="A14" s="27" t="s">
        <v>149</v>
      </c>
      <c r="B14" s="27" t="s">
        <v>302</v>
      </c>
      <c r="C14" s="28"/>
      <c r="D14" s="28"/>
      <c r="E14" s="28"/>
      <c r="F14" s="28"/>
      <c r="G14" s="28">
        <v>3</v>
      </c>
      <c r="H14" s="28">
        <v>4</v>
      </c>
      <c r="I14" s="28"/>
      <c r="J14" s="28"/>
      <c r="K14" s="95">
        <v>15</v>
      </c>
      <c r="L14" s="28" t="s">
        <v>152</v>
      </c>
      <c r="M14" s="28" t="s">
        <v>158</v>
      </c>
      <c r="N14" s="28"/>
      <c r="O14" s="28"/>
      <c r="P14" s="28">
        <v>5</v>
      </c>
      <c r="Q14" s="28"/>
      <c r="R14" s="125">
        <v>41</v>
      </c>
      <c r="S14" s="28"/>
      <c r="T14" s="28"/>
      <c r="U14" s="28"/>
      <c r="V14" s="28">
        <v>4</v>
      </c>
      <c r="W14" s="28"/>
      <c r="X14" s="28"/>
      <c r="Y14" s="95">
        <v>6</v>
      </c>
      <c r="Z14" s="28"/>
      <c r="AA14" s="28"/>
      <c r="AB14" s="28"/>
      <c r="AC14" s="47"/>
      <c r="AD14" s="125">
        <v>37</v>
      </c>
      <c r="AH14" s="28" t="s">
        <v>153</v>
      </c>
      <c r="AN14" s="125">
        <v>51</v>
      </c>
      <c r="AO14" s="40">
        <v>26</v>
      </c>
      <c r="AQ14" s="95">
        <v>16</v>
      </c>
      <c r="AR14" s="45">
        <f t="shared" si="0"/>
        <v>208</v>
      </c>
      <c r="AS14" s="50">
        <f t="shared" si="1"/>
        <v>0.69102990033222589</v>
      </c>
      <c r="AT14" s="3" t="s">
        <v>156</v>
      </c>
    </row>
    <row r="15" spans="1:47">
      <c r="A15" s="27" t="s">
        <v>140</v>
      </c>
      <c r="B15" s="27" t="s">
        <v>303</v>
      </c>
      <c r="C15" s="28"/>
      <c r="D15" s="28"/>
      <c r="E15" s="28"/>
      <c r="F15" s="28">
        <v>-1</v>
      </c>
      <c r="G15" s="28">
        <v>0</v>
      </c>
      <c r="H15" s="28">
        <v>2</v>
      </c>
      <c r="I15" s="28"/>
      <c r="J15" s="28"/>
      <c r="K15" s="95">
        <v>13</v>
      </c>
      <c r="L15" s="28" t="s">
        <v>153</v>
      </c>
      <c r="M15" s="28"/>
      <c r="N15" s="28"/>
      <c r="O15" s="28"/>
      <c r="P15" s="28">
        <v>0</v>
      </c>
      <c r="Q15" s="28"/>
      <c r="R15" s="125">
        <v>36</v>
      </c>
      <c r="S15" s="28"/>
      <c r="T15" s="28"/>
      <c r="U15" s="28"/>
      <c r="V15" s="28">
        <v>4</v>
      </c>
      <c r="W15" s="28"/>
      <c r="X15" s="28"/>
      <c r="Y15" s="95">
        <v>17</v>
      </c>
      <c r="Z15" s="28">
        <v>-1</v>
      </c>
      <c r="AA15" s="28"/>
      <c r="AB15" s="28"/>
      <c r="AC15" s="47"/>
      <c r="AD15" s="125">
        <v>50</v>
      </c>
      <c r="AF15" s="28">
        <v>-1</v>
      </c>
      <c r="AN15" s="125">
        <v>61</v>
      </c>
      <c r="AO15" s="40">
        <v>26</v>
      </c>
      <c r="AQ15" s="95">
        <v>17</v>
      </c>
      <c r="AR15" s="45">
        <f t="shared" si="0"/>
        <v>223</v>
      </c>
      <c r="AS15" s="50">
        <f t="shared" si="1"/>
        <v>0.74086378737541525</v>
      </c>
      <c r="AT15" s="3" t="s">
        <v>332</v>
      </c>
    </row>
    <row r="16" spans="1:47">
      <c r="A16" s="27" t="s">
        <v>141</v>
      </c>
      <c r="B16" s="27" t="s">
        <v>304</v>
      </c>
      <c r="C16" s="28"/>
      <c r="D16" s="28"/>
      <c r="E16" s="28"/>
      <c r="F16" s="28"/>
      <c r="G16" s="28">
        <v>0</v>
      </c>
      <c r="H16" s="28">
        <v>3</v>
      </c>
      <c r="I16" s="28"/>
      <c r="J16" s="28"/>
      <c r="K16" s="95">
        <v>16</v>
      </c>
      <c r="L16" s="28"/>
      <c r="M16" s="28"/>
      <c r="N16" s="28">
        <v>-1</v>
      </c>
      <c r="O16" s="28"/>
      <c r="P16" s="28">
        <v>5</v>
      </c>
      <c r="Q16" s="28"/>
      <c r="R16" s="125">
        <v>35</v>
      </c>
      <c r="S16" s="28"/>
      <c r="T16" s="28" t="s">
        <v>152</v>
      </c>
      <c r="U16" s="28">
        <v>-1</v>
      </c>
      <c r="V16" s="28">
        <v>0</v>
      </c>
      <c r="W16" s="28" t="s">
        <v>152</v>
      </c>
      <c r="X16" s="28"/>
      <c r="Y16" s="95">
        <v>10</v>
      </c>
      <c r="Z16" s="28">
        <v>-1</v>
      </c>
      <c r="AA16" s="28"/>
      <c r="AB16" s="28"/>
      <c r="AC16" s="47">
        <v>-1</v>
      </c>
      <c r="AD16" s="125">
        <v>54</v>
      </c>
      <c r="AF16" s="28">
        <v>-1</v>
      </c>
      <c r="AH16" s="28" t="s">
        <v>156</v>
      </c>
      <c r="AK16" s="28">
        <v>-1</v>
      </c>
      <c r="AL16" s="28">
        <v>-1</v>
      </c>
      <c r="AN16" s="125">
        <v>51</v>
      </c>
      <c r="AO16" s="40">
        <v>26</v>
      </c>
      <c r="AQ16" s="95">
        <v>0</v>
      </c>
      <c r="AR16" s="45">
        <f t="shared" si="0"/>
        <v>193</v>
      </c>
      <c r="AS16" s="50">
        <f t="shared" si="1"/>
        <v>0.64119601328903653</v>
      </c>
      <c r="AT16" s="3" t="s">
        <v>156</v>
      </c>
    </row>
    <row r="17" spans="1:47">
      <c r="A17" s="27" t="s">
        <v>143</v>
      </c>
      <c r="B17" s="27" t="s">
        <v>142</v>
      </c>
      <c r="C17" s="28"/>
      <c r="D17" s="28"/>
      <c r="E17" s="28"/>
      <c r="F17" s="28">
        <v>-1</v>
      </c>
      <c r="G17" s="28">
        <v>0</v>
      </c>
      <c r="H17" s="28">
        <v>1</v>
      </c>
      <c r="I17" s="28"/>
      <c r="J17" s="28"/>
      <c r="K17" s="95">
        <v>8</v>
      </c>
      <c r="L17" s="28" t="s">
        <v>154</v>
      </c>
      <c r="M17" s="28"/>
      <c r="N17" s="28"/>
      <c r="O17" s="28"/>
      <c r="P17" s="28">
        <v>0</v>
      </c>
      <c r="Q17" s="28"/>
      <c r="R17" s="125">
        <v>45</v>
      </c>
      <c r="S17" s="28"/>
      <c r="T17" s="28" t="s">
        <v>153</v>
      </c>
      <c r="U17" s="28"/>
      <c r="V17" s="28">
        <v>4</v>
      </c>
      <c r="W17" s="28" t="s">
        <v>153</v>
      </c>
      <c r="X17" s="28"/>
      <c r="Y17" s="95">
        <v>8</v>
      </c>
      <c r="Z17" s="28"/>
      <c r="AA17" s="28"/>
      <c r="AB17" s="28"/>
      <c r="AC17" s="47"/>
      <c r="AD17" s="125">
        <v>36</v>
      </c>
      <c r="AF17" s="28">
        <v>-1</v>
      </c>
      <c r="AH17" s="28" t="s">
        <v>155</v>
      </c>
      <c r="AN17" s="125">
        <v>71</v>
      </c>
      <c r="AO17" s="40">
        <v>26</v>
      </c>
      <c r="AQ17" s="95">
        <v>9</v>
      </c>
      <c r="AR17" s="45">
        <f t="shared" si="0"/>
        <v>206</v>
      </c>
      <c r="AS17" s="50">
        <f t="shared" si="1"/>
        <v>0.68438538205980071</v>
      </c>
      <c r="AT17" s="3" t="s">
        <v>156</v>
      </c>
    </row>
    <row r="18" spans="1:47">
      <c r="A18" s="27" t="s">
        <v>144</v>
      </c>
      <c r="B18" s="27" t="s">
        <v>318</v>
      </c>
      <c r="C18" s="28"/>
      <c r="D18" s="28"/>
      <c r="E18" s="28"/>
      <c r="F18" s="28"/>
      <c r="G18" s="28">
        <v>0</v>
      </c>
      <c r="H18" s="28">
        <v>4</v>
      </c>
      <c r="I18" s="28"/>
      <c r="J18" s="28"/>
      <c r="K18" s="95">
        <v>17</v>
      </c>
      <c r="L18" s="28" t="s">
        <v>153</v>
      </c>
      <c r="M18" s="28" t="s">
        <v>152</v>
      </c>
      <c r="N18" s="28"/>
      <c r="O18" s="28"/>
      <c r="P18" s="28">
        <v>4</v>
      </c>
      <c r="Q18" s="28"/>
      <c r="R18" s="125">
        <v>43</v>
      </c>
      <c r="S18" s="28"/>
      <c r="T18" s="28"/>
      <c r="U18" s="28"/>
      <c r="V18" s="28">
        <v>4</v>
      </c>
      <c r="W18" s="28"/>
      <c r="X18" s="28"/>
      <c r="Y18" s="95">
        <v>8</v>
      </c>
      <c r="Z18" s="28"/>
      <c r="AA18" s="28"/>
      <c r="AB18" s="28"/>
      <c r="AC18" s="47">
        <v>-1</v>
      </c>
      <c r="AD18" s="125">
        <v>42</v>
      </c>
      <c r="AF18" s="28">
        <v>-1</v>
      </c>
      <c r="AH18" s="28" t="s">
        <v>157</v>
      </c>
      <c r="AN18" s="125">
        <v>54</v>
      </c>
      <c r="AO18" s="40">
        <v>26</v>
      </c>
      <c r="AQ18" s="95">
        <v>18</v>
      </c>
      <c r="AR18" s="45">
        <f t="shared" si="0"/>
        <v>218</v>
      </c>
      <c r="AS18" s="50">
        <f t="shared" si="1"/>
        <v>0.72425249169435213</v>
      </c>
      <c r="AT18" s="3" t="s">
        <v>156</v>
      </c>
    </row>
    <row r="19" spans="1:47">
      <c r="A19" s="27" t="s">
        <v>145</v>
      </c>
      <c r="B19" s="27" t="s">
        <v>320</v>
      </c>
      <c r="C19" s="28"/>
      <c r="D19" s="28"/>
      <c r="E19" s="28"/>
      <c r="F19" s="28"/>
      <c r="G19" s="28">
        <v>4</v>
      </c>
      <c r="H19" s="28">
        <v>4</v>
      </c>
      <c r="I19" s="28"/>
      <c r="J19" s="28"/>
      <c r="K19" s="95">
        <v>14</v>
      </c>
      <c r="L19" s="28" t="s">
        <v>155</v>
      </c>
      <c r="M19" s="28" t="s">
        <v>153</v>
      </c>
      <c r="N19" s="28"/>
      <c r="O19" s="28"/>
      <c r="P19" s="28">
        <v>2</v>
      </c>
      <c r="Q19" s="28"/>
      <c r="R19" s="125">
        <v>0</v>
      </c>
      <c r="S19" s="28">
        <v>-1</v>
      </c>
      <c r="T19" s="28"/>
      <c r="U19" s="28"/>
      <c r="V19" s="28">
        <v>4</v>
      </c>
      <c r="W19" s="28"/>
      <c r="X19" s="28"/>
      <c r="Y19" s="95">
        <v>3</v>
      </c>
      <c r="Z19" s="28"/>
      <c r="AA19" s="28"/>
      <c r="AB19" s="28"/>
      <c r="AC19" s="47">
        <v>-1</v>
      </c>
      <c r="AD19" s="125">
        <v>0</v>
      </c>
      <c r="AH19" s="28" t="s">
        <v>158</v>
      </c>
      <c r="AN19" s="125">
        <v>41</v>
      </c>
      <c r="AO19" s="40">
        <v>26</v>
      </c>
      <c r="AQ19" s="95">
        <v>4</v>
      </c>
      <c r="AR19" s="45">
        <f t="shared" si="0"/>
        <v>100</v>
      </c>
      <c r="AS19" s="50">
        <f t="shared" si="1"/>
        <v>0.33222591362126247</v>
      </c>
      <c r="AT19" s="3" t="s">
        <v>217</v>
      </c>
      <c r="AU19" s="118">
        <v>41759</v>
      </c>
    </row>
    <row r="20" spans="1:47">
      <c r="A20" s="27" t="s">
        <v>147</v>
      </c>
      <c r="B20" s="27" t="s">
        <v>146</v>
      </c>
      <c r="C20" s="28"/>
      <c r="D20" s="28">
        <v>-1</v>
      </c>
      <c r="E20" s="28"/>
      <c r="F20" s="28">
        <v>-1</v>
      </c>
      <c r="G20" s="28">
        <v>4</v>
      </c>
      <c r="H20" s="28">
        <v>0</v>
      </c>
      <c r="I20" s="28">
        <v>-1</v>
      </c>
      <c r="J20" s="28"/>
      <c r="K20" s="95">
        <v>0</v>
      </c>
      <c r="L20" s="28" t="s">
        <v>155</v>
      </c>
      <c r="M20" s="28"/>
      <c r="N20" s="28">
        <v>-1</v>
      </c>
      <c r="O20" s="28"/>
      <c r="P20" s="28"/>
      <c r="Q20" s="28"/>
      <c r="R20" s="125">
        <v>0</v>
      </c>
      <c r="S20" s="28">
        <v>-1</v>
      </c>
      <c r="T20" s="28" t="s">
        <v>154</v>
      </c>
      <c r="U20" s="28"/>
      <c r="V20" s="28">
        <v>0</v>
      </c>
      <c r="W20" s="28" t="s">
        <v>156</v>
      </c>
      <c r="X20" s="28">
        <v>-1</v>
      </c>
      <c r="Y20" s="95">
        <v>0</v>
      </c>
      <c r="Z20" s="28">
        <v>-1</v>
      </c>
      <c r="AA20" s="28"/>
      <c r="AB20" s="28"/>
      <c r="AC20" s="47">
        <v>-1</v>
      </c>
      <c r="AD20" s="125">
        <v>0</v>
      </c>
      <c r="AJ20" s="28">
        <v>-1</v>
      </c>
      <c r="AK20" s="28">
        <v>-1</v>
      </c>
      <c r="AL20" s="28">
        <v>-1</v>
      </c>
      <c r="AN20" s="125">
        <v>0</v>
      </c>
      <c r="AO20" s="40">
        <v>26</v>
      </c>
      <c r="AQ20" s="95">
        <v>0</v>
      </c>
      <c r="AR20" s="45">
        <f t="shared" si="0"/>
        <v>19</v>
      </c>
      <c r="AS20" s="50">
        <f t="shared" si="1"/>
        <v>6.3122923588039864E-2</v>
      </c>
      <c r="AT20" s="3" t="s">
        <v>217</v>
      </c>
      <c r="AU20" s="118">
        <v>41768</v>
      </c>
    </row>
    <row r="21" spans="1:47">
      <c r="A21" s="27" t="s">
        <v>0</v>
      </c>
      <c r="B21" s="27" t="s">
        <v>293</v>
      </c>
      <c r="C21" s="28"/>
      <c r="D21" s="28"/>
      <c r="E21" s="28"/>
      <c r="F21" s="28">
        <v>-1</v>
      </c>
      <c r="G21" s="28">
        <v>3</v>
      </c>
      <c r="H21" s="28">
        <v>2</v>
      </c>
      <c r="I21" s="28"/>
      <c r="J21" s="28">
        <v>-1</v>
      </c>
      <c r="K21" s="95">
        <v>0</v>
      </c>
      <c r="L21" s="28"/>
      <c r="M21" s="28"/>
      <c r="N21" s="28">
        <v>-1</v>
      </c>
      <c r="O21" s="28"/>
      <c r="P21" s="28"/>
      <c r="Q21" s="28"/>
      <c r="R21" s="125">
        <v>0</v>
      </c>
      <c r="S21" s="28">
        <v>-1</v>
      </c>
      <c r="T21" s="28" t="s">
        <v>153</v>
      </c>
      <c r="U21" s="28"/>
      <c r="V21" s="28">
        <v>0</v>
      </c>
      <c r="W21" s="28" t="s">
        <v>155</v>
      </c>
      <c r="X21" s="28">
        <v>-1</v>
      </c>
      <c r="Y21" s="95">
        <v>0</v>
      </c>
      <c r="Z21" s="28">
        <v>-1</v>
      </c>
      <c r="AA21" s="28">
        <v>-1</v>
      </c>
      <c r="AB21" s="28"/>
      <c r="AC21" s="47">
        <v>-1</v>
      </c>
      <c r="AD21" s="125">
        <v>0</v>
      </c>
      <c r="AJ21" s="28">
        <v>-1</v>
      </c>
      <c r="AK21" s="28">
        <v>-1</v>
      </c>
      <c r="AL21" s="28">
        <v>-1</v>
      </c>
      <c r="AN21" s="125">
        <v>0</v>
      </c>
      <c r="AO21" s="40">
        <v>26</v>
      </c>
      <c r="AQ21" s="95">
        <v>0</v>
      </c>
      <c r="AR21" s="45">
        <f t="shared" si="0"/>
        <v>20</v>
      </c>
      <c r="AS21" s="50">
        <f t="shared" si="1"/>
        <v>6.6445182724252497E-2</v>
      </c>
      <c r="AT21" s="3" t="s">
        <v>217</v>
      </c>
      <c r="AU21" s="118">
        <v>41759</v>
      </c>
    </row>
    <row r="22" spans="1:47">
      <c r="A22" s="27" t="s">
        <v>1</v>
      </c>
      <c r="B22" s="27" t="s">
        <v>294</v>
      </c>
      <c r="C22" s="28"/>
      <c r="D22" s="28"/>
      <c r="E22" s="28"/>
      <c r="F22" s="28"/>
      <c r="G22" s="28">
        <v>4</v>
      </c>
      <c r="H22" s="28">
        <v>4</v>
      </c>
      <c r="I22" s="28"/>
      <c r="J22" s="28"/>
      <c r="K22" s="95">
        <v>18</v>
      </c>
      <c r="L22" s="28"/>
      <c r="M22" s="28" t="s">
        <v>156</v>
      </c>
      <c r="N22" s="28"/>
      <c r="O22" s="28"/>
      <c r="P22" s="28">
        <v>6</v>
      </c>
      <c r="Q22" s="28"/>
      <c r="R22" s="125">
        <v>68</v>
      </c>
      <c r="S22" s="28"/>
      <c r="T22" s="28" t="s">
        <v>155</v>
      </c>
      <c r="U22" s="28"/>
      <c r="V22" s="28">
        <v>4</v>
      </c>
      <c r="W22" s="28" t="s">
        <v>157</v>
      </c>
      <c r="X22" s="28"/>
      <c r="Y22" s="95">
        <v>17</v>
      </c>
      <c r="Z22" s="28"/>
      <c r="AA22" s="28"/>
      <c r="AB22" s="28"/>
      <c r="AC22" s="47"/>
      <c r="AD22" s="125">
        <v>71</v>
      </c>
      <c r="AH22" s="28" t="s">
        <v>158</v>
      </c>
      <c r="AK22" s="28">
        <v>-1</v>
      </c>
      <c r="AN22" s="125">
        <v>94</v>
      </c>
      <c r="AO22" s="40">
        <v>26</v>
      </c>
      <c r="AQ22" s="95">
        <v>8</v>
      </c>
      <c r="AR22" s="45">
        <f t="shared" si="0"/>
        <v>319</v>
      </c>
      <c r="AS22" s="50">
        <f t="shared" si="1"/>
        <v>1.0598006644518272</v>
      </c>
      <c r="AT22" s="3" t="s">
        <v>333</v>
      </c>
    </row>
    <row r="23" spans="1:47">
      <c r="A23" s="27" t="s">
        <v>77</v>
      </c>
      <c r="B23" s="27" t="s">
        <v>100</v>
      </c>
      <c r="C23" s="28">
        <v>-1</v>
      </c>
      <c r="D23" s="28"/>
      <c r="E23" s="28"/>
      <c r="F23" s="28"/>
      <c r="G23" s="28">
        <v>0</v>
      </c>
      <c r="H23" s="28">
        <v>3</v>
      </c>
      <c r="I23" s="28"/>
      <c r="J23" s="28"/>
      <c r="K23" s="95">
        <v>12</v>
      </c>
      <c r="L23" s="28"/>
      <c r="M23" s="28" t="s">
        <v>155</v>
      </c>
      <c r="N23" s="28"/>
      <c r="O23" s="28"/>
      <c r="P23" s="28">
        <v>4</v>
      </c>
      <c r="Q23" s="28"/>
      <c r="R23" s="125">
        <v>53</v>
      </c>
      <c r="S23" s="28"/>
      <c r="T23" s="28" t="s">
        <v>155</v>
      </c>
      <c r="U23" s="28"/>
      <c r="V23" s="28">
        <v>0</v>
      </c>
      <c r="W23" s="28" t="s">
        <v>158</v>
      </c>
      <c r="X23" s="28"/>
      <c r="Y23" s="95">
        <v>17</v>
      </c>
      <c r="Z23" s="28"/>
      <c r="AA23" s="28">
        <v>-1</v>
      </c>
      <c r="AB23" s="28"/>
      <c r="AC23" s="47"/>
      <c r="AD23" s="125">
        <v>49</v>
      </c>
      <c r="AF23" s="28">
        <v>-1</v>
      </c>
      <c r="AK23" s="28">
        <v>-1</v>
      </c>
      <c r="AN23" s="125">
        <v>65</v>
      </c>
      <c r="AO23" s="40">
        <v>26</v>
      </c>
      <c r="AQ23" s="95">
        <v>2</v>
      </c>
      <c r="AR23" s="45">
        <f t="shared" si="0"/>
        <v>227</v>
      </c>
      <c r="AS23" s="50">
        <f t="shared" si="1"/>
        <v>0.75415282392026584</v>
      </c>
      <c r="AT23" s="3" t="s">
        <v>332</v>
      </c>
    </row>
    <row r="24" spans="1:47">
      <c r="A24" s="27" t="s">
        <v>3</v>
      </c>
      <c r="B24" s="27" t="s">
        <v>2</v>
      </c>
      <c r="C24" s="28"/>
      <c r="D24" s="28"/>
      <c r="E24" s="28"/>
      <c r="F24" s="28"/>
      <c r="G24" s="28">
        <v>0</v>
      </c>
      <c r="H24" s="28">
        <v>3</v>
      </c>
      <c r="I24" s="28"/>
      <c r="J24" s="28"/>
      <c r="K24" s="95">
        <v>11</v>
      </c>
      <c r="L24" s="28"/>
      <c r="M24" s="28" t="s">
        <v>157</v>
      </c>
      <c r="N24" s="28"/>
      <c r="O24" s="28"/>
      <c r="P24" s="28">
        <v>2</v>
      </c>
      <c r="Q24" s="28"/>
      <c r="R24" s="125">
        <v>37</v>
      </c>
      <c r="S24" s="28"/>
      <c r="T24" s="28"/>
      <c r="U24" s="28"/>
      <c r="V24" s="28">
        <v>4</v>
      </c>
      <c r="W24" s="28" t="s">
        <v>158</v>
      </c>
      <c r="X24" s="28"/>
      <c r="Y24" s="95">
        <v>18</v>
      </c>
      <c r="Z24" s="28">
        <v>-1</v>
      </c>
      <c r="AA24" s="28">
        <v>-1</v>
      </c>
      <c r="AB24" s="28"/>
      <c r="AC24" s="47"/>
      <c r="AD24" s="125">
        <v>38</v>
      </c>
      <c r="AK24" s="28">
        <v>-1</v>
      </c>
      <c r="AN24" s="125">
        <v>63</v>
      </c>
      <c r="AO24" s="40">
        <v>26</v>
      </c>
      <c r="AQ24" s="95">
        <v>13</v>
      </c>
      <c r="AR24" s="45">
        <f t="shared" si="0"/>
        <v>212</v>
      </c>
      <c r="AS24" s="50">
        <f t="shared" si="1"/>
        <v>0.70431893687707636</v>
      </c>
      <c r="AT24" s="3" t="s">
        <v>156</v>
      </c>
    </row>
    <row r="25" spans="1:47">
      <c r="A25" s="27" t="s">
        <v>4</v>
      </c>
      <c r="B25" s="27" t="s">
        <v>305</v>
      </c>
      <c r="C25" s="28"/>
      <c r="D25" s="28"/>
      <c r="E25" s="28"/>
      <c r="F25" s="28">
        <v>-1</v>
      </c>
      <c r="G25" s="28">
        <v>0</v>
      </c>
      <c r="H25" s="28">
        <v>4</v>
      </c>
      <c r="I25" s="28"/>
      <c r="J25" s="28"/>
      <c r="K25" s="95">
        <v>0</v>
      </c>
      <c r="L25" s="28"/>
      <c r="M25" s="28" t="s">
        <v>158</v>
      </c>
      <c r="N25" s="28"/>
      <c r="O25" s="28"/>
      <c r="P25" s="28">
        <v>0</v>
      </c>
      <c r="Q25" s="28"/>
      <c r="R25" s="125">
        <v>57</v>
      </c>
      <c r="S25" s="28"/>
      <c r="T25" s="28"/>
      <c r="U25" s="28"/>
      <c r="V25" s="28">
        <v>4</v>
      </c>
      <c r="W25" s="28"/>
      <c r="X25" s="28">
        <v>-1</v>
      </c>
      <c r="Y25" s="95">
        <v>13</v>
      </c>
      <c r="Z25" s="28"/>
      <c r="AA25" s="28"/>
      <c r="AB25" s="28"/>
      <c r="AC25" s="47"/>
      <c r="AD25" s="125">
        <v>54</v>
      </c>
      <c r="AJ25" s="28">
        <v>-1</v>
      </c>
      <c r="AK25" s="28">
        <v>-1</v>
      </c>
      <c r="AN25" s="125">
        <v>76</v>
      </c>
      <c r="AO25" s="40">
        <v>26</v>
      </c>
      <c r="AQ25" s="95">
        <v>11</v>
      </c>
      <c r="AR25" s="45">
        <f t="shared" si="0"/>
        <v>241</v>
      </c>
      <c r="AS25" s="50">
        <f t="shared" si="1"/>
        <v>0.80066445182724255</v>
      </c>
      <c r="AT25" s="3" t="s">
        <v>334</v>
      </c>
    </row>
    <row r="26" spans="1:47">
      <c r="A26" s="27" t="s">
        <v>5</v>
      </c>
      <c r="B26" s="27" t="s">
        <v>306</v>
      </c>
      <c r="C26" s="28"/>
      <c r="D26" s="28"/>
      <c r="E26" s="28"/>
      <c r="F26" s="28">
        <v>-1</v>
      </c>
      <c r="G26" s="28">
        <v>0</v>
      </c>
      <c r="H26" s="28">
        <v>0</v>
      </c>
      <c r="I26" s="28">
        <v>-1</v>
      </c>
      <c r="J26" s="28"/>
      <c r="K26" s="95">
        <v>0</v>
      </c>
      <c r="L26" s="28"/>
      <c r="M26" s="28" t="s">
        <v>158</v>
      </c>
      <c r="N26" s="28">
        <v>-1</v>
      </c>
      <c r="O26" s="28"/>
      <c r="P26" s="28"/>
      <c r="Q26" s="28"/>
      <c r="R26" s="125">
        <v>0</v>
      </c>
      <c r="S26" s="28"/>
      <c r="T26" s="28"/>
      <c r="U26" s="28"/>
      <c r="V26" s="28">
        <v>0</v>
      </c>
      <c r="W26" s="28"/>
      <c r="X26" s="28">
        <v>-1</v>
      </c>
      <c r="Y26" s="95">
        <v>0</v>
      </c>
      <c r="Z26" s="28">
        <v>-1</v>
      </c>
      <c r="AA26" s="28">
        <v>-1</v>
      </c>
      <c r="AB26" s="28"/>
      <c r="AC26" s="47">
        <v>-1</v>
      </c>
      <c r="AD26" s="125">
        <v>0</v>
      </c>
      <c r="AJ26" s="28">
        <v>-1</v>
      </c>
      <c r="AK26" s="28">
        <v>-1</v>
      </c>
      <c r="AL26" s="28">
        <v>-1</v>
      </c>
      <c r="AN26" s="125">
        <v>0</v>
      </c>
      <c r="AO26" s="40">
        <v>26</v>
      </c>
      <c r="AQ26" s="95">
        <v>0</v>
      </c>
      <c r="AR26" s="45">
        <f t="shared" si="0"/>
        <v>16</v>
      </c>
      <c r="AS26" s="50">
        <f t="shared" si="1"/>
        <v>5.3156146179401995E-2</v>
      </c>
      <c r="AT26" s="3" t="s">
        <v>217</v>
      </c>
      <c r="AU26" s="118">
        <v>41759</v>
      </c>
    </row>
    <row r="27" spans="1:47">
      <c r="A27" s="27" t="s">
        <v>6</v>
      </c>
      <c r="B27" s="27" t="s">
        <v>307</v>
      </c>
      <c r="C27" s="28"/>
      <c r="D27" s="28"/>
      <c r="E27" s="28"/>
      <c r="F27" s="28"/>
      <c r="G27" s="28">
        <v>0</v>
      </c>
      <c r="H27" s="28">
        <v>4</v>
      </c>
      <c r="I27" s="28"/>
      <c r="J27" s="28"/>
      <c r="K27" s="95">
        <v>16</v>
      </c>
      <c r="L27" s="28"/>
      <c r="M27" s="28"/>
      <c r="N27" s="28"/>
      <c r="O27" s="28"/>
      <c r="P27" s="28">
        <v>5</v>
      </c>
      <c r="Q27" s="28"/>
      <c r="R27" s="125">
        <v>54</v>
      </c>
      <c r="S27" s="28"/>
      <c r="T27" s="28"/>
      <c r="U27" s="28">
        <v>-1</v>
      </c>
      <c r="V27" s="28">
        <v>0</v>
      </c>
      <c r="W27" s="28"/>
      <c r="X27" s="28"/>
      <c r="Y27" s="95">
        <v>2</v>
      </c>
      <c r="Z27" s="28"/>
      <c r="AA27" s="28"/>
      <c r="AB27" s="28"/>
      <c r="AC27" s="47"/>
      <c r="AD27" s="125">
        <v>42</v>
      </c>
      <c r="AF27" s="28">
        <v>-1</v>
      </c>
      <c r="AJ27" s="28">
        <v>-1</v>
      </c>
      <c r="AK27" s="28">
        <v>-1</v>
      </c>
      <c r="AN27" s="125">
        <v>66</v>
      </c>
      <c r="AO27" s="40">
        <v>26</v>
      </c>
      <c r="AQ27" s="95">
        <v>2</v>
      </c>
      <c r="AR27" s="45">
        <f t="shared" si="0"/>
        <v>213</v>
      </c>
      <c r="AS27" s="50">
        <f t="shared" si="1"/>
        <v>0.70764119601328901</v>
      </c>
      <c r="AT27" s="3" t="s">
        <v>335</v>
      </c>
    </row>
    <row r="28" spans="1:47">
      <c r="A28" s="27" t="s">
        <v>8</v>
      </c>
      <c r="B28" s="27" t="s">
        <v>7</v>
      </c>
      <c r="C28" s="28"/>
      <c r="D28" s="28">
        <v>-1</v>
      </c>
      <c r="E28" s="28"/>
      <c r="F28" s="28">
        <v>-1</v>
      </c>
      <c r="G28" s="28">
        <v>0</v>
      </c>
      <c r="H28" s="28">
        <v>0</v>
      </c>
      <c r="I28" s="28">
        <v>-1</v>
      </c>
      <c r="J28" s="28"/>
      <c r="K28" s="95">
        <v>0</v>
      </c>
      <c r="L28" s="28"/>
      <c r="M28" s="28" t="s">
        <v>286</v>
      </c>
      <c r="N28" s="28">
        <v>-1</v>
      </c>
      <c r="O28" s="28"/>
      <c r="P28" s="28"/>
      <c r="Q28" s="28"/>
      <c r="R28" s="125">
        <v>0</v>
      </c>
      <c r="S28" s="28">
        <v>-1</v>
      </c>
      <c r="T28" s="28"/>
      <c r="U28" s="28"/>
      <c r="V28" s="28">
        <v>0</v>
      </c>
      <c r="W28" s="28"/>
      <c r="X28" s="28">
        <v>-1</v>
      </c>
      <c r="Y28" s="95">
        <v>0</v>
      </c>
      <c r="Z28" s="28">
        <v>-1</v>
      </c>
      <c r="AA28" s="28">
        <v>-1</v>
      </c>
      <c r="AB28" s="28"/>
      <c r="AC28" s="47">
        <v>-1</v>
      </c>
      <c r="AD28" s="125">
        <v>0</v>
      </c>
      <c r="AJ28" s="28">
        <v>-1</v>
      </c>
      <c r="AK28" s="28">
        <v>-1</v>
      </c>
      <c r="AL28" s="28">
        <v>-1</v>
      </c>
      <c r="AN28" s="125">
        <v>0</v>
      </c>
      <c r="AO28" s="40">
        <v>26</v>
      </c>
      <c r="AQ28" s="95">
        <v>0</v>
      </c>
      <c r="AR28" s="45">
        <f t="shared" si="0"/>
        <v>14</v>
      </c>
      <c r="AS28" s="50">
        <f t="shared" si="1"/>
        <v>4.6511627906976744E-2</v>
      </c>
      <c r="AT28" s="3" t="s">
        <v>217</v>
      </c>
      <c r="AU28" s="118">
        <v>41759</v>
      </c>
    </row>
    <row r="29" spans="1:47">
      <c r="A29" s="27" t="s">
        <v>9</v>
      </c>
      <c r="B29" s="27" t="s">
        <v>308</v>
      </c>
      <c r="C29" s="28"/>
      <c r="D29" s="28"/>
      <c r="E29" s="28"/>
      <c r="F29" s="28"/>
      <c r="G29" s="28">
        <v>4</v>
      </c>
      <c r="H29" s="28">
        <v>4</v>
      </c>
      <c r="I29" s="28"/>
      <c r="J29" s="28"/>
      <c r="K29" s="95">
        <v>18</v>
      </c>
      <c r="L29" s="28"/>
      <c r="M29" s="28" t="s">
        <v>165</v>
      </c>
      <c r="N29" s="28"/>
      <c r="O29" s="28"/>
      <c r="P29" s="28">
        <v>6</v>
      </c>
      <c r="Q29" s="28"/>
      <c r="R29" s="125">
        <v>55</v>
      </c>
      <c r="S29" s="28"/>
      <c r="T29" s="28"/>
      <c r="U29" s="28"/>
      <c r="V29" s="28">
        <v>4</v>
      </c>
      <c r="W29" s="28"/>
      <c r="X29" s="28"/>
      <c r="Y29" s="95">
        <v>15</v>
      </c>
      <c r="Z29" s="28"/>
      <c r="AA29" s="28"/>
      <c r="AB29" s="28"/>
      <c r="AC29" s="47"/>
      <c r="AD29" s="125">
        <v>65</v>
      </c>
      <c r="AN29" s="125">
        <v>83</v>
      </c>
      <c r="AO29" s="40">
        <v>26</v>
      </c>
      <c r="AQ29" s="95">
        <v>17</v>
      </c>
      <c r="AR29" s="45">
        <f t="shared" si="0"/>
        <v>297</v>
      </c>
      <c r="AS29" s="50">
        <f t="shared" si="1"/>
        <v>0.98671096345514953</v>
      </c>
      <c r="AT29" s="3" t="s">
        <v>336</v>
      </c>
    </row>
    <row r="30" spans="1:47">
      <c r="A30" s="27" t="s">
        <v>10</v>
      </c>
      <c r="B30" s="27" t="s">
        <v>309</v>
      </c>
      <c r="C30" s="28"/>
      <c r="D30" s="28"/>
      <c r="E30" s="28"/>
      <c r="F30" s="28"/>
      <c r="G30" s="28">
        <v>4</v>
      </c>
      <c r="H30" s="28">
        <v>3</v>
      </c>
      <c r="I30" s="28"/>
      <c r="J30" s="28"/>
      <c r="K30" s="95">
        <v>18</v>
      </c>
      <c r="L30" s="28"/>
      <c r="M30" s="28" t="s">
        <v>154</v>
      </c>
      <c r="N30" s="28"/>
      <c r="O30" s="28"/>
      <c r="P30" s="28">
        <v>6</v>
      </c>
      <c r="Q30" s="28"/>
      <c r="R30" s="125">
        <v>62</v>
      </c>
      <c r="S30" s="28"/>
      <c r="T30" s="28"/>
      <c r="U30" s="28"/>
      <c r="V30" s="28">
        <v>4</v>
      </c>
      <c r="W30" s="28"/>
      <c r="X30" s="28"/>
      <c r="Y30" s="95">
        <v>13</v>
      </c>
      <c r="Z30" s="28"/>
      <c r="AA30" s="28"/>
      <c r="AB30" s="28"/>
      <c r="AC30" s="47"/>
      <c r="AD30" s="125">
        <v>53</v>
      </c>
      <c r="AN30" s="125">
        <v>82</v>
      </c>
      <c r="AO30" s="40">
        <v>26</v>
      </c>
      <c r="AQ30" s="95">
        <v>16</v>
      </c>
      <c r="AR30" s="45">
        <f t="shared" si="0"/>
        <v>287</v>
      </c>
      <c r="AS30" s="50">
        <f t="shared" si="1"/>
        <v>0.95348837209302328</v>
      </c>
      <c r="AT30" s="3" t="s">
        <v>336</v>
      </c>
    </row>
    <row r="31" spans="1:47">
      <c r="A31" s="27" t="s">
        <v>11</v>
      </c>
      <c r="B31" s="27" t="s">
        <v>25</v>
      </c>
      <c r="C31" s="28"/>
      <c r="D31" s="28"/>
      <c r="E31" s="28"/>
      <c r="F31" s="28"/>
      <c r="G31" s="28">
        <v>0</v>
      </c>
      <c r="H31" s="28">
        <v>4</v>
      </c>
      <c r="I31" s="28"/>
      <c r="J31" s="28"/>
      <c r="K31" s="95">
        <v>0</v>
      </c>
      <c r="L31" s="28"/>
      <c r="M31" s="28" t="s">
        <v>165</v>
      </c>
      <c r="N31" s="28">
        <v>-1</v>
      </c>
      <c r="O31" s="28"/>
      <c r="P31" s="28"/>
      <c r="Q31" s="28"/>
      <c r="R31" s="125">
        <v>27</v>
      </c>
      <c r="S31" s="28">
        <v>-1</v>
      </c>
      <c r="T31" s="28"/>
      <c r="U31" s="28"/>
      <c r="V31" s="28">
        <v>0</v>
      </c>
      <c r="W31" s="28"/>
      <c r="X31" s="28"/>
      <c r="Y31" s="95">
        <v>0</v>
      </c>
      <c r="Z31" s="28">
        <v>-1</v>
      </c>
      <c r="AA31" s="28">
        <v>-1</v>
      </c>
      <c r="AB31" s="28"/>
      <c r="AC31" s="47">
        <v>-1</v>
      </c>
      <c r="AD31" s="125">
        <v>0</v>
      </c>
      <c r="AJ31" s="28">
        <v>-1</v>
      </c>
      <c r="AK31" s="28">
        <v>-1</v>
      </c>
      <c r="AL31" s="28">
        <v>-1</v>
      </c>
      <c r="AN31" s="125">
        <v>0</v>
      </c>
      <c r="AO31" s="40">
        <v>26</v>
      </c>
      <c r="AQ31" s="95">
        <v>0</v>
      </c>
      <c r="AR31" s="45">
        <f t="shared" si="0"/>
        <v>49</v>
      </c>
      <c r="AS31" s="50">
        <f t="shared" si="1"/>
        <v>0.16279069767441862</v>
      </c>
      <c r="AT31" s="3" t="s">
        <v>217</v>
      </c>
      <c r="AU31" s="118">
        <v>41766</v>
      </c>
    </row>
    <row r="32" spans="1:47">
      <c r="A32" s="27" t="s">
        <v>12</v>
      </c>
      <c r="B32" s="27" t="s">
        <v>310</v>
      </c>
      <c r="C32" s="28"/>
      <c r="D32" s="28"/>
      <c r="E32" s="28">
        <v>0</v>
      </c>
      <c r="F32" s="28"/>
      <c r="G32" s="28">
        <v>4</v>
      </c>
      <c r="H32" s="28">
        <v>3</v>
      </c>
      <c r="I32" s="28"/>
      <c r="J32" s="28">
        <v>-1</v>
      </c>
      <c r="K32" s="95">
        <v>14</v>
      </c>
      <c r="L32" s="28"/>
      <c r="M32" s="28" t="s">
        <v>152</v>
      </c>
      <c r="N32" s="28">
        <v>-1</v>
      </c>
      <c r="O32" s="28"/>
      <c r="P32" s="28">
        <v>0</v>
      </c>
      <c r="Q32" s="28"/>
      <c r="R32" s="125">
        <v>35</v>
      </c>
      <c r="S32" s="28">
        <v>-1</v>
      </c>
      <c r="T32" s="28"/>
      <c r="U32" s="28"/>
      <c r="V32" s="28">
        <v>4</v>
      </c>
      <c r="W32" s="28"/>
      <c r="X32" s="28"/>
      <c r="Y32" s="95">
        <v>0</v>
      </c>
      <c r="Z32" s="28"/>
      <c r="AA32" s="28"/>
      <c r="AB32" s="28"/>
      <c r="AC32" s="47"/>
      <c r="AD32" s="125">
        <v>39</v>
      </c>
      <c r="AK32" s="28">
        <v>-1</v>
      </c>
      <c r="AL32" s="28">
        <v>-1</v>
      </c>
      <c r="AN32" s="125">
        <v>0</v>
      </c>
      <c r="AO32" s="40">
        <v>26</v>
      </c>
      <c r="AQ32" s="95">
        <v>0</v>
      </c>
      <c r="AR32" s="45">
        <f t="shared" si="0"/>
        <v>120</v>
      </c>
      <c r="AS32" s="50">
        <f t="shared" si="1"/>
        <v>0.39867109634551495</v>
      </c>
      <c r="AT32" s="3" t="s">
        <v>217</v>
      </c>
      <c r="AU32" s="118">
        <v>41792</v>
      </c>
    </row>
    <row r="33" spans="1:47">
      <c r="A33" s="27" t="s">
        <v>13</v>
      </c>
      <c r="B33" s="27" t="s">
        <v>319</v>
      </c>
      <c r="C33" s="28"/>
      <c r="D33" s="28"/>
      <c r="E33" s="28"/>
      <c r="F33" s="28"/>
      <c r="G33" s="28">
        <v>4</v>
      </c>
      <c r="H33" s="28">
        <v>0</v>
      </c>
      <c r="I33" s="28">
        <v>-1</v>
      </c>
      <c r="J33" s="28"/>
      <c r="K33" s="95">
        <v>18</v>
      </c>
      <c r="L33" s="28"/>
      <c r="M33" s="28" t="s">
        <v>287</v>
      </c>
      <c r="N33" s="28"/>
      <c r="O33" s="28"/>
      <c r="P33" s="28">
        <v>6</v>
      </c>
      <c r="Q33" s="28"/>
      <c r="R33" s="125">
        <v>48</v>
      </c>
      <c r="S33" s="28"/>
      <c r="T33" s="28"/>
      <c r="U33" s="28"/>
      <c r="V33" s="28">
        <v>4</v>
      </c>
      <c r="W33" s="28"/>
      <c r="X33" s="28">
        <v>-1</v>
      </c>
      <c r="Y33" s="95">
        <v>16</v>
      </c>
      <c r="Z33" s="28">
        <v>-1</v>
      </c>
      <c r="AA33" s="28"/>
      <c r="AB33" s="28"/>
      <c r="AC33" s="47"/>
      <c r="AD33" s="125">
        <v>47</v>
      </c>
      <c r="AF33" s="28">
        <v>-1</v>
      </c>
      <c r="AN33" s="125">
        <v>73</v>
      </c>
      <c r="AO33" s="40">
        <v>26</v>
      </c>
      <c r="AQ33" s="95">
        <v>12.5</v>
      </c>
      <c r="AR33" s="45">
        <f t="shared" si="0"/>
        <v>250.5</v>
      </c>
      <c r="AS33" s="50">
        <f t="shared" si="1"/>
        <v>0.83222591362126241</v>
      </c>
      <c r="AT33" s="3" t="s">
        <v>334</v>
      </c>
    </row>
    <row r="34" spans="1:47">
      <c r="A34" s="27" t="s">
        <v>14</v>
      </c>
      <c r="B34" s="27" t="s">
        <v>311</v>
      </c>
      <c r="C34" s="28"/>
      <c r="D34" s="28"/>
      <c r="E34" s="28"/>
      <c r="F34" s="28"/>
      <c r="G34" s="28">
        <v>4</v>
      </c>
      <c r="H34" s="28">
        <v>0</v>
      </c>
      <c r="I34" s="28">
        <v>-1</v>
      </c>
      <c r="J34" s="28"/>
      <c r="K34" s="95">
        <v>13</v>
      </c>
      <c r="L34" s="28"/>
      <c r="M34" s="28"/>
      <c r="N34" s="28"/>
      <c r="O34" s="28"/>
      <c r="P34" s="28">
        <v>4</v>
      </c>
      <c r="Q34" s="28"/>
      <c r="R34" s="125">
        <v>37</v>
      </c>
      <c r="S34" s="28">
        <v>-1</v>
      </c>
      <c r="T34" s="28"/>
      <c r="U34" s="28">
        <v>-1</v>
      </c>
      <c r="V34" s="28">
        <v>0</v>
      </c>
      <c r="W34" s="28"/>
      <c r="X34" s="28">
        <v>-1</v>
      </c>
      <c r="Y34" s="95">
        <v>12</v>
      </c>
      <c r="Z34" s="28">
        <v>-1</v>
      </c>
      <c r="AA34" s="28"/>
      <c r="AB34" s="28"/>
      <c r="AC34" s="47">
        <v>-1</v>
      </c>
      <c r="AD34" s="125">
        <v>51</v>
      </c>
      <c r="AL34" s="28">
        <v>-1</v>
      </c>
      <c r="AN34" s="125">
        <v>74</v>
      </c>
      <c r="AO34" s="40">
        <v>26</v>
      </c>
      <c r="AP34" s="28">
        <v>30</v>
      </c>
      <c r="AQ34" s="95">
        <v>0</v>
      </c>
      <c r="AR34" s="45">
        <f t="shared" si="0"/>
        <v>244</v>
      </c>
      <c r="AS34" s="50">
        <f t="shared" si="1"/>
        <v>0.81063122923588038</v>
      </c>
      <c r="AT34" s="3" t="s">
        <v>334</v>
      </c>
    </row>
    <row r="35" spans="1:47">
      <c r="A35" s="27" t="s">
        <v>15</v>
      </c>
      <c r="B35" s="27" t="s">
        <v>312</v>
      </c>
      <c r="C35" s="28"/>
      <c r="D35" s="28"/>
      <c r="E35" s="28"/>
      <c r="F35" s="28"/>
      <c r="G35" s="28">
        <v>4</v>
      </c>
      <c r="H35" s="28">
        <v>0</v>
      </c>
      <c r="I35" s="28">
        <v>-1</v>
      </c>
      <c r="J35" s="28"/>
      <c r="K35" s="95">
        <v>18</v>
      </c>
      <c r="L35" s="28"/>
      <c r="M35" s="28" t="s">
        <v>156</v>
      </c>
      <c r="N35" s="28"/>
      <c r="O35" s="28"/>
      <c r="P35" s="28">
        <v>0</v>
      </c>
      <c r="Q35" s="28"/>
      <c r="R35" s="125">
        <v>44</v>
      </c>
      <c r="S35" s="28"/>
      <c r="T35" s="28"/>
      <c r="U35" s="28">
        <v>-1</v>
      </c>
      <c r="V35" s="28">
        <v>0</v>
      </c>
      <c r="W35" s="28"/>
      <c r="X35" s="28">
        <v>-1</v>
      </c>
      <c r="Y35" s="95">
        <v>12</v>
      </c>
      <c r="Z35" s="28"/>
      <c r="AA35" s="28"/>
      <c r="AB35" s="28"/>
      <c r="AC35" s="47"/>
      <c r="AD35" s="125">
        <v>47</v>
      </c>
      <c r="AL35" s="28">
        <v>-1</v>
      </c>
      <c r="AN35" s="125">
        <v>48</v>
      </c>
      <c r="AO35" s="40">
        <v>26</v>
      </c>
      <c r="AQ35" s="95">
        <v>0</v>
      </c>
      <c r="AR35" s="45">
        <f t="shared" si="0"/>
        <v>195</v>
      </c>
      <c r="AS35" s="50">
        <f t="shared" si="1"/>
        <v>0.64784053156146182</v>
      </c>
      <c r="AT35" s="3" t="s">
        <v>337</v>
      </c>
    </row>
    <row r="36" spans="1:47">
      <c r="A36" s="27" t="s">
        <v>16</v>
      </c>
      <c r="B36" s="27" t="s">
        <v>295</v>
      </c>
      <c r="C36" s="28"/>
      <c r="D36" s="28"/>
      <c r="E36" s="28">
        <v>0</v>
      </c>
      <c r="F36" s="28">
        <v>-1</v>
      </c>
      <c r="G36" s="28">
        <v>0</v>
      </c>
      <c r="H36" s="28">
        <v>0</v>
      </c>
      <c r="I36" s="28">
        <v>-1</v>
      </c>
      <c r="J36" s="28"/>
      <c r="K36" s="95">
        <v>14</v>
      </c>
      <c r="L36" s="28"/>
      <c r="M36" s="28" t="s">
        <v>153</v>
      </c>
      <c r="N36" s="28"/>
      <c r="O36" s="28"/>
      <c r="P36" s="28">
        <v>6</v>
      </c>
      <c r="Q36" s="28"/>
      <c r="R36" s="125">
        <v>34</v>
      </c>
      <c r="S36" s="28"/>
      <c r="T36" s="28"/>
      <c r="U36" s="28"/>
      <c r="V36" s="28">
        <v>4</v>
      </c>
      <c r="W36" s="28"/>
      <c r="X36" s="28"/>
      <c r="Y36" s="95">
        <v>8</v>
      </c>
      <c r="Z36" s="28"/>
      <c r="AA36" s="28"/>
      <c r="AB36" s="28"/>
      <c r="AC36" s="47"/>
      <c r="AD36" s="125">
        <v>55</v>
      </c>
      <c r="AN36" s="125">
        <v>70</v>
      </c>
      <c r="AO36" s="40">
        <v>26</v>
      </c>
      <c r="AQ36" s="95">
        <v>10</v>
      </c>
      <c r="AR36" s="45">
        <f t="shared" si="0"/>
        <v>225</v>
      </c>
      <c r="AS36" s="50">
        <f t="shared" si="1"/>
        <v>0.74750830564784054</v>
      </c>
      <c r="AT36" s="3" t="s">
        <v>332</v>
      </c>
    </row>
    <row r="37" spans="1:47">
      <c r="A37" s="27" t="s">
        <v>17</v>
      </c>
      <c r="B37" s="27" t="s">
        <v>313</v>
      </c>
      <c r="C37" s="28"/>
      <c r="D37" s="28"/>
      <c r="E37" s="28"/>
      <c r="F37" s="28"/>
      <c r="G37" s="28">
        <v>4</v>
      </c>
      <c r="H37" s="28">
        <v>4</v>
      </c>
      <c r="I37" s="28"/>
      <c r="J37" s="28"/>
      <c r="K37" s="95">
        <v>18</v>
      </c>
      <c r="L37" s="28"/>
      <c r="M37" s="28" t="s">
        <v>246</v>
      </c>
      <c r="N37" s="28"/>
      <c r="O37" s="28"/>
      <c r="P37" s="28">
        <v>6</v>
      </c>
      <c r="Q37" s="28"/>
      <c r="R37" s="125">
        <v>68</v>
      </c>
      <c r="S37" s="28"/>
      <c r="T37" s="28"/>
      <c r="U37" s="28"/>
      <c r="V37" s="28">
        <v>4</v>
      </c>
      <c r="W37" s="28"/>
      <c r="X37" s="28"/>
      <c r="Y37" s="95">
        <v>15</v>
      </c>
      <c r="Z37" s="28"/>
      <c r="AA37" s="28"/>
      <c r="AB37" s="28"/>
      <c r="AC37" s="47"/>
      <c r="AD37" s="125">
        <v>69</v>
      </c>
      <c r="AF37" s="28">
        <v>-1</v>
      </c>
      <c r="AN37" s="125">
        <v>87</v>
      </c>
      <c r="AO37" s="40">
        <v>26</v>
      </c>
      <c r="AQ37" s="95">
        <v>17</v>
      </c>
      <c r="AR37" s="45">
        <f t="shared" si="0"/>
        <v>317</v>
      </c>
      <c r="AS37" s="50">
        <f t="shared" si="1"/>
        <v>1.0531561461794019</v>
      </c>
      <c r="AT37" s="3" t="s">
        <v>333</v>
      </c>
    </row>
    <row r="38" spans="1:47">
      <c r="A38" s="27" t="s">
        <v>18</v>
      </c>
      <c r="B38" s="27" t="s">
        <v>314</v>
      </c>
      <c r="C38" s="28"/>
      <c r="D38" s="28"/>
      <c r="E38" s="28"/>
      <c r="F38" s="28"/>
      <c r="G38" s="28">
        <v>4</v>
      </c>
      <c r="H38" s="28">
        <v>4</v>
      </c>
      <c r="I38" s="28"/>
      <c r="J38" s="28"/>
      <c r="K38" s="95">
        <v>13</v>
      </c>
      <c r="L38" s="28"/>
      <c r="M38" s="28" t="s">
        <v>246</v>
      </c>
      <c r="N38" s="28"/>
      <c r="O38" s="28"/>
      <c r="P38" s="28">
        <v>0</v>
      </c>
      <c r="Q38" s="28"/>
      <c r="R38" s="125">
        <v>33</v>
      </c>
      <c r="S38" s="28">
        <v>-1</v>
      </c>
      <c r="T38" s="28"/>
      <c r="U38" s="28"/>
      <c r="V38" s="28">
        <v>4</v>
      </c>
      <c r="W38" s="28"/>
      <c r="X38" s="28">
        <v>-1</v>
      </c>
      <c r="Y38" s="95">
        <v>15</v>
      </c>
      <c r="Z38" s="28">
        <v>-1</v>
      </c>
      <c r="AA38" s="28"/>
      <c r="AB38" s="28"/>
      <c r="AC38" s="47"/>
      <c r="AD38" s="125">
        <v>59</v>
      </c>
      <c r="AH38" s="28">
        <v>26</v>
      </c>
      <c r="AK38" s="28">
        <v>-1</v>
      </c>
      <c r="AN38" s="125">
        <v>69</v>
      </c>
      <c r="AO38" s="40">
        <v>26</v>
      </c>
      <c r="AQ38" s="95">
        <v>18</v>
      </c>
      <c r="AR38" s="45">
        <f t="shared" si="0"/>
        <v>267</v>
      </c>
      <c r="AS38" s="50">
        <f t="shared" si="1"/>
        <v>0.8870431893687708</v>
      </c>
      <c r="AT38" s="3" t="s">
        <v>331</v>
      </c>
    </row>
    <row r="39" spans="1:47">
      <c r="A39" s="27" t="s">
        <v>19</v>
      </c>
      <c r="B39" s="27" t="s">
        <v>315</v>
      </c>
      <c r="C39" s="28"/>
      <c r="D39" s="28"/>
      <c r="E39" s="28"/>
      <c r="F39" s="28">
        <v>-1</v>
      </c>
      <c r="G39" s="28">
        <v>0</v>
      </c>
      <c r="H39" s="28">
        <v>3</v>
      </c>
      <c r="I39" s="28"/>
      <c r="J39" s="28"/>
      <c r="K39" s="95">
        <v>16</v>
      </c>
      <c r="L39" s="28"/>
      <c r="M39" s="28" t="s">
        <v>165</v>
      </c>
      <c r="N39" s="28"/>
      <c r="O39" s="28"/>
      <c r="P39" s="28">
        <v>0</v>
      </c>
      <c r="Q39" s="28"/>
      <c r="R39" s="125">
        <v>31</v>
      </c>
      <c r="S39" s="28"/>
      <c r="T39" s="28"/>
      <c r="U39" s="28"/>
      <c r="V39" s="28">
        <v>4</v>
      </c>
      <c r="W39" s="28"/>
      <c r="X39" s="28">
        <v>-1</v>
      </c>
      <c r="Y39" s="95">
        <v>0</v>
      </c>
      <c r="Z39" s="28">
        <v>-1</v>
      </c>
      <c r="AA39" s="28"/>
      <c r="AB39" s="28"/>
      <c r="AC39" s="47">
        <v>-1</v>
      </c>
      <c r="AD39" s="125">
        <v>0</v>
      </c>
      <c r="AE39" s="28">
        <v>-1</v>
      </c>
      <c r="AJ39" s="28">
        <v>-1</v>
      </c>
      <c r="AK39" s="28">
        <v>-1</v>
      </c>
      <c r="AL39" s="28">
        <v>-1</v>
      </c>
      <c r="AN39" s="125">
        <v>0</v>
      </c>
      <c r="AO39" s="40">
        <v>26</v>
      </c>
      <c r="AQ39" s="95">
        <v>0</v>
      </c>
      <c r="AR39" s="45">
        <f t="shared" si="0"/>
        <v>72</v>
      </c>
      <c r="AS39" s="50">
        <f t="shared" si="1"/>
        <v>0.23920265780730898</v>
      </c>
      <c r="AT39" s="3" t="s">
        <v>217</v>
      </c>
      <c r="AU39" s="118">
        <v>41766</v>
      </c>
    </row>
    <row r="40" spans="1:47">
      <c r="A40" s="27" t="s">
        <v>20</v>
      </c>
      <c r="B40" s="27" t="s">
        <v>316</v>
      </c>
      <c r="C40" s="28"/>
      <c r="D40" s="28"/>
      <c r="E40" s="28"/>
      <c r="F40" s="28"/>
      <c r="G40" s="28">
        <v>4</v>
      </c>
      <c r="H40" s="28">
        <v>4</v>
      </c>
      <c r="I40" s="28"/>
      <c r="J40" s="28">
        <v>-1</v>
      </c>
      <c r="K40" s="95">
        <v>18</v>
      </c>
      <c r="L40" s="28"/>
      <c r="M40" s="28" t="s">
        <v>288</v>
      </c>
      <c r="N40" s="28"/>
      <c r="O40" s="28"/>
      <c r="P40" s="28">
        <v>5</v>
      </c>
      <c r="Q40" s="28"/>
      <c r="R40" s="125">
        <v>55</v>
      </c>
      <c r="S40" s="28">
        <v>-1</v>
      </c>
      <c r="T40" s="28"/>
      <c r="U40" s="28"/>
      <c r="V40" s="28">
        <v>4</v>
      </c>
      <c r="W40" s="28"/>
      <c r="X40" s="28"/>
      <c r="Y40" s="95">
        <v>15</v>
      </c>
      <c r="Z40" s="28">
        <v>-1</v>
      </c>
      <c r="AA40" s="28"/>
      <c r="AB40" s="28"/>
      <c r="AC40" s="47"/>
      <c r="AD40" s="125">
        <v>50</v>
      </c>
      <c r="AK40" s="28">
        <v>-1</v>
      </c>
      <c r="AN40" s="125">
        <v>78</v>
      </c>
      <c r="AO40" s="40">
        <v>26</v>
      </c>
      <c r="AQ40" s="95">
        <v>16</v>
      </c>
      <c r="AR40" s="45">
        <f t="shared" si="0"/>
        <v>271</v>
      </c>
      <c r="AS40" s="50">
        <f t="shared" si="1"/>
        <v>0.90033222591362128</v>
      </c>
      <c r="AT40" s="3" t="s">
        <v>336</v>
      </c>
    </row>
    <row r="41" spans="1:47">
      <c r="A41" s="27" t="s">
        <v>21</v>
      </c>
      <c r="B41" s="27" t="s">
        <v>317</v>
      </c>
      <c r="C41" s="28"/>
      <c r="D41" s="28"/>
      <c r="E41" s="28">
        <v>0</v>
      </c>
      <c r="F41" s="28"/>
      <c r="G41" s="28">
        <v>4</v>
      </c>
      <c r="H41" s="28">
        <v>4</v>
      </c>
      <c r="I41" s="28"/>
      <c r="J41" s="28"/>
      <c r="K41" s="95">
        <v>18</v>
      </c>
      <c r="L41" s="28"/>
      <c r="M41" s="28" t="s">
        <v>166</v>
      </c>
      <c r="N41" s="28"/>
      <c r="O41" s="28"/>
      <c r="P41" s="28">
        <v>6</v>
      </c>
      <c r="Q41" s="28"/>
      <c r="R41" s="125">
        <v>35</v>
      </c>
      <c r="S41" s="28"/>
      <c r="T41" s="28"/>
      <c r="U41" s="28"/>
      <c r="V41" s="28">
        <v>4</v>
      </c>
      <c r="W41" s="28"/>
      <c r="X41" s="28">
        <v>-1</v>
      </c>
      <c r="Y41" s="95">
        <v>14</v>
      </c>
      <c r="Z41" s="28"/>
      <c r="AA41" s="28"/>
      <c r="AB41" s="28"/>
      <c r="AC41" s="47"/>
      <c r="AD41" s="125">
        <v>55</v>
      </c>
      <c r="AK41" s="28">
        <v>-1</v>
      </c>
      <c r="AN41" s="125">
        <v>63</v>
      </c>
      <c r="AO41" s="40">
        <v>26</v>
      </c>
      <c r="AQ41" s="95">
        <v>18</v>
      </c>
      <c r="AR41" s="45">
        <f t="shared" si="0"/>
        <v>245</v>
      </c>
      <c r="AS41" s="50">
        <f t="shared" si="1"/>
        <v>0.81395348837209303</v>
      </c>
      <c r="AT41" s="3" t="s">
        <v>338</v>
      </c>
    </row>
    <row r="42" spans="1:47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95"/>
      <c r="L42" s="28"/>
      <c r="M42" s="28" t="s">
        <v>166</v>
      </c>
      <c r="N42" s="28"/>
      <c r="O42" s="28"/>
      <c r="P42" s="28"/>
      <c r="Q42" s="28"/>
      <c r="R42" s="125"/>
      <c r="S42" s="28"/>
      <c r="T42" s="28"/>
      <c r="U42" s="28"/>
      <c r="V42" s="28"/>
      <c r="W42" s="28"/>
      <c r="X42" s="28"/>
      <c r="Y42" s="95"/>
      <c r="Z42" s="28"/>
      <c r="AA42" s="28"/>
      <c r="AB42" s="28"/>
      <c r="AC42" s="47"/>
      <c r="AQ42" s="95"/>
      <c r="AR42" s="45">
        <f t="shared" si="0"/>
        <v>0</v>
      </c>
      <c r="AS42" s="50">
        <f t="shared" si="1"/>
        <v>0</v>
      </c>
    </row>
    <row r="43" spans="1:47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95"/>
      <c r="L43" s="28"/>
      <c r="M43" s="28"/>
      <c r="N43" s="28"/>
      <c r="O43" s="28"/>
      <c r="P43" s="28"/>
      <c r="Q43" s="28"/>
      <c r="R43" s="125"/>
      <c r="S43" s="28"/>
      <c r="T43" s="28"/>
      <c r="U43" s="28"/>
      <c r="V43" s="28"/>
      <c r="W43" s="28"/>
      <c r="X43" s="28"/>
      <c r="Y43" s="95"/>
      <c r="Z43" s="28"/>
      <c r="AA43" s="28"/>
      <c r="AB43" s="28"/>
      <c r="AC43" s="47"/>
      <c r="AQ43" s="95"/>
    </row>
    <row r="44" spans="1:47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95"/>
      <c r="L44" s="28"/>
      <c r="M44" s="28"/>
      <c r="N44" s="28"/>
      <c r="O44" s="28"/>
      <c r="P44" s="28"/>
      <c r="Q44" s="28"/>
      <c r="R44" s="125"/>
      <c r="S44" s="28"/>
      <c r="T44" s="28"/>
      <c r="U44" s="28"/>
      <c r="V44" s="28"/>
      <c r="W44" s="28"/>
      <c r="X44" s="28"/>
      <c r="Y44" s="95"/>
      <c r="Z44" s="28"/>
      <c r="AA44" s="28"/>
      <c r="AB44" s="28"/>
      <c r="AC44" s="47"/>
      <c r="AQ44" s="95"/>
    </row>
    <row r="45" spans="1:47">
      <c r="A45" s="38" t="s">
        <v>322</v>
      </c>
    </row>
    <row r="46" spans="1:47">
      <c r="A46" s="38" t="s">
        <v>323</v>
      </c>
    </row>
    <row r="48" spans="1:47">
      <c r="A48" s="38" t="s">
        <v>324</v>
      </c>
    </row>
    <row r="49" spans="1:2">
      <c r="A49" s="38" t="s">
        <v>325</v>
      </c>
    </row>
    <row r="50" spans="1:2">
      <c r="A50" s="38" t="s">
        <v>326</v>
      </c>
      <c r="B50" s="38" t="s">
        <v>330</v>
      </c>
    </row>
    <row r="51" spans="1:2">
      <c r="A51" s="38" t="s">
        <v>327</v>
      </c>
    </row>
    <row r="52" spans="1:2">
      <c r="A52" s="38" t="s">
        <v>328</v>
      </c>
    </row>
    <row r="53" spans="1:2">
      <c r="A53" s="38" t="s">
        <v>329</v>
      </c>
    </row>
  </sheetData>
  <phoneticPr fontId="4" type="noConversion"/>
  <pageMargins left="0.75" right="0.75" top="1" bottom="1" header="0.5" footer="0.5"/>
  <pageSetup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44055 H</vt:lpstr>
      <vt:lpstr>226</vt:lpstr>
      <vt:lpstr>312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2014-06-14T01:22:40Z</cp:lastPrinted>
  <dcterms:created xsi:type="dcterms:W3CDTF">2014-04-01T18:46:43Z</dcterms:created>
  <dcterms:modified xsi:type="dcterms:W3CDTF">2014-06-14T01:27:58Z</dcterms:modified>
</cp:coreProperties>
</file>