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2900" tabRatio="500" activeTab="1"/>
  </bookViews>
  <sheets>
    <sheet name="Nat Envi" sheetId="1" r:id="rId1"/>
    <sheet name="Human" sheetId="2" r:id="rId2"/>
  </sheets>
  <definedNames>
    <definedName name="main_content" localSheetId="0">'Nat Envi'!#REF!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G5" i="2" l="1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DR6" i="2"/>
  <c r="DT6" i="2"/>
  <c r="DV6" i="2"/>
  <c r="DX6" i="2"/>
  <c r="DR7" i="2"/>
  <c r="DT7" i="2"/>
  <c r="DV7" i="2"/>
  <c r="DX7" i="2"/>
  <c r="DR8" i="2"/>
  <c r="DT8" i="2"/>
  <c r="DV8" i="2"/>
  <c r="DX8" i="2"/>
  <c r="DR9" i="2"/>
  <c r="DT9" i="2"/>
  <c r="DV9" i="2"/>
  <c r="DX9" i="2"/>
  <c r="DR10" i="2"/>
  <c r="DT10" i="2"/>
  <c r="DV10" i="2"/>
  <c r="DX10" i="2"/>
  <c r="DR11" i="2"/>
  <c r="DT11" i="2"/>
  <c r="DV11" i="2"/>
  <c r="DX11" i="2"/>
  <c r="DR12" i="2"/>
  <c r="DT12" i="2"/>
  <c r="DV12" i="2"/>
  <c r="DX12" i="2"/>
  <c r="DR13" i="2"/>
  <c r="DT13" i="2"/>
  <c r="DV13" i="2"/>
  <c r="DX13" i="2"/>
  <c r="DR14" i="2"/>
  <c r="DT14" i="2"/>
  <c r="DV14" i="2"/>
  <c r="DX14" i="2"/>
  <c r="DR15" i="2"/>
  <c r="DT15" i="2"/>
  <c r="DV15" i="2"/>
  <c r="DX15" i="2"/>
  <c r="DR16" i="2"/>
  <c r="DT16" i="2"/>
  <c r="DV16" i="2"/>
  <c r="DX16" i="2"/>
  <c r="DR17" i="2"/>
  <c r="DT17" i="2"/>
  <c r="DV17" i="2"/>
  <c r="DX17" i="2"/>
  <c r="DR18" i="2"/>
  <c r="DT18" i="2"/>
  <c r="DV18" i="2"/>
  <c r="DX18" i="2"/>
  <c r="DR19" i="2"/>
  <c r="DT19" i="2"/>
  <c r="DV19" i="2"/>
  <c r="DX19" i="2"/>
  <c r="DR20" i="2"/>
  <c r="DT20" i="2"/>
  <c r="DV20" i="2"/>
  <c r="DX20" i="2"/>
  <c r="DR21" i="2"/>
  <c r="DT21" i="2"/>
  <c r="DV21" i="2"/>
  <c r="DX21" i="2"/>
  <c r="DR22" i="2"/>
  <c r="DT22" i="2"/>
  <c r="DV22" i="2"/>
  <c r="DX22" i="2"/>
  <c r="DR23" i="2"/>
  <c r="DT23" i="2"/>
  <c r="DV23" i="2"/>
  <c r="DX23" i="2"/>
  <c r="DR24" i="2"/>
  <c r="DT24" i="2"/>
  <c r="DV24" i="2"/>
  <c r="DX24" i="2"/>
  <c r="DR25" i="2"/>
  <c r="DT25" i="2"/>
  <c r="DV25" i="2"/>
  <c r="DX25" i="2"/>
  <c r="DR26" i="2"/>
  <c r="DT26" i="2"/>
  <c r="DV26" i="2"/>
  <c r="DX26" i="2"/>
  <c r="DR27" i="2"/>
  <c r="DT27" i="2"/>
  <c r="DV27" i="2"/>
  <c r="DX27" i="2"/>
  <c r="DR28" i="2"/>
  <c r="DT28" i="2"/>
  <c r="DV28" i="2"/>
  <c r="DX28" i="2"/>
  <c r="DR29" i="2"/>
  <c r="DT29" i="2"/>
  <c r="DV29" i="2"/>
  <c r="DX29" i="2"/>
  <c r="DR30" i="2"/>
  <c r="DT30" i="2"/>
  <c r="DV30" i="2"/>
  <c r="DX30" i="2"/>
  <c r="DR31" i="2"/>
  <c r="DT31" i="2"/>
  <c r="DV31" i="2"/>
  <c r="DX31" i="2"/>
  <c r="DR32" i="2"/>
  <c r="DT32" i="2"/>
  <c r="DV32" i="2"/>
  <c r="DX32" i="2"/>
  <c r="DR33" i="2"/>
  <c r="DT33" i="2"/>
  <c r="DV33" i="2"/>
  <c r="DX33" i="2"/>
  <c r="DR34" i="2"/>
  <c r="DT34" i="2"/>
  <c r="DV34" i="2"/>
  <c r="DX34" i="2"/>
  <c r="DR35" i="2"/>
  <c r="DT35" i="2"/>
  <c r="DV35" i="2"/>
  <c r="DX35" i="2"/>
  <c r="DR36" i="2"/>
  <c r="DT36" i="2"/>
  <c r="DV36" i="2"/>
  <c r="DX36" i="2"/>
  <c r="DR37" i="2"/>
  <c r="DT37" i="2"/>
  <c r="DV37" i="2"/>
  <c r="DX37" i="2"/>
  <c r="DR38" i="2"/>
  <c r="DT38" i="2"/>
  <c r="DV38" i="2"/>
  <c r="DX38" i="2"/>
  <c r="DR39" i="2"/>
  <c r="DT39" i="2"/>
  <c r="DV39" i="2"/>
  <c r="DX39" i="2"/>
  <c r="DR40" i="2"/>
  <c r="DT40" i="2"/>
  <c r="DV40" i="2"/>
  <c r="DX40" i="2"/>
  <c r="DR41" i="2"/>
  <c r="DT41" i="2"/>
  <c r="DV41" i="2"/>
  <c r="DX41" i="2"/>
  <c r="DR42" i="2"/>
  <c r="DT42" i="2"/>
  <c r="DV42" i="2"/>
  <c r="DX42" i="2"/>
  <c r="DR5" i="2"/>
  <c r="DT5" i="2"/>
  <c r="DV5" i="2"/>
  <c r="DX5" i="2"/>
  <c r="DD42" i="2"/>
  <c r="DE42" i="2"/>
  <c r="BS42" i="2"/>
  <c r="DD41" i="2"/>
  <c r="DE41" i="2"/>
  <c r="BS41" i="2"/>
  <c r="DD40" i="2"/>
  <c r="DE40" i="2"/>
  <c r="BS40" i="2"/>
  <c r="DD39" i="2"/>
  <c r="DE39" i="2"/>
  <c r="BS39" i="2"/>
  <c r="DD38" i="2"/>
  <c r="DE38" i="2"/>
  <c r="BS38" i="2"/>
  <c r="DD37" i="2"/>
  <c r="DE37" i="2"/>
  <c r="BS37" i="2"/>
  <c r="DD36" i="2"/>
  <c r="DE36" i="2"/>
  <c r="BS36" i="2"/>
  <c r="DD35" i="2"/>
  <c r="DE35" i="2"/>
  <c r="BS35" i="2"/>
  <c r="DD34" i="2"/>
  <c r="DE34" i="2"/>
  <c r="BS34" i="2"/>
  <c r="DD33" i="2"/>
  <c r="DE33" i="2"/>
  <c r="BS33" i="2"/>
  <c r="DD32" i="2"/>
  <c r="DE32" i="2"/>
  <c r="BS32" i="2"/>
  <c r="DD31" i="2"/>
  <c r="DE31" i="2"/>
  <c r="BS31" i="2"/>
  <c r="DD30" i="2"/>
  <c r="DE30" i="2"/>
  <c r="BS30" i="2"/>
  <c r="DD29" i="2"/>
  <c r="DE29" i="2"/>
  <c r="BS29" i="2"/>
  <c r="DD28" i="2"/>
  <c r="DE28" i="2"/>
  <c r="BS28" i="2"/>
  <c r="DD27" i="2"/>
  <c r="DE27" i="2"/>
  <c r="BS27" i="2"/>
  <c r="DD26" i="2"/>
  <c r="DE26" i="2"/>
  <c r="BS26" i="2"/>
  <c r="DD25" i="2"/>
  <c r="DE25" i="2"/>
  <c r="BS25" i="2"/>
  <c r="DD24" i="2"/>
  <c r="DE24" i="2"/>
  <c r="BS24" i="2"/>
  <c r="DD23" i="2"/>
  <c r="DE23" i="2"/>
  <c r="BS23" i="2"/>
  <c r="DD22" i="2"/>
  <c r="DE22" i="2"/>
  <c r="BS22" i="2"/>
  <c r="DD21" i="2"/>
  <c r="DE21" i="2"/>
  <c r="BS21" i="2"/>
  <c r="DD20" i="2"/>
  <c r="DE20" i="2"/>
  <c r="BS20" i="2"/>
  <c r="DD19" i="2"/>
  <c r="DE19" i="2"/>
  <c r="BS19" i="2"/>
  <c r="DD18" i="2"/>
  <c r="DE18" i="2"/>
  <c r="BS18" i="2"/>
  <c r="DD17" i="2"/>
  <c r="DE17" i="2"/>
  <c r="BS17" i="2"/>
  <c r="DD16" i="2"/>
  <c r="DE16" i="2"/>
  <c r="BS16" i="2"/>
  <c r="DD15" i="2"/>
  <c r="DE15" i="2"/>
  <c r="BS15" i="2"/>
  <c r="DD14" i="2"/>
  <c r="DE14" i="2"/>
  <c r="BS14" i="2"/>
  <c r="DD13" i="2"/>
  <c r="DE13" i="2"/>
  <c r="BS13" i="2"/>
  <c r="DD12" i="2"/>
  <c r="DE12" i="2"/>
  <c r="BS12" i="2"/>
  <c r="DD11" i="2"/>
  <c r="DE11" i="2"/>
  <c r="BS11" i="2"/>
  <c r="BS10" i="2"/>
  <c r="DD9" i="2"/>
  <c r="DE9" i="2"/>
  <c r="BS9" i="2"/>
  <c r="DD8" i="2"/>
  <c r="DE8" i="2"/>
  <c r="BS8" i="2"/>
  <c r="DD7" i="2"/>
  <c r="DE7" i="2"/>
  <c r="BS7" i="2"/>
  <c r="DD6" i="2"/>
  <c r="DE6" i="2"/>
  <c r="BS6" i="2"/>
  <c r="DD5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6" i="2"/>
  <c r="AT5" i="1"/>
  <c r="AT9" i="1"/>
  <c r="AT8" i="1"/>
  <c r="AT7" i="1"/>
  <c r="AT6" i="1"/>
  <c r="AN63" i="1"/>
  <c r="AO63" i="1"/>
  <c r="AN64" i="1"/>
  <c r="AO64" i="1"/>
  <c r="AN65" i="1"/>
  <c r="AO65" i="1"/>
  <c r="AN66" i="1"/>
  <c r="AO66" i="1"/>
  <c r="AN67" i="1"/>
  <c r="AO67" i="1"/>
  <c r="AN68" i="1"/>
  <c r="AO68" i="1"/>
  <c r="AN69" i="1"/>
  <c r="AO69" i="1"/>
  <c r="AN70" i="1"/>
  <c r="AO70" i="1"/>
  <c r="AN71" i="1"/>
  <c r="AO71" i="1"/>
  <c r="AN72" i="1"/>
  <c r="AO72" i="1"/>
  <c r="AN73" i="1"/>
  <c r="AO73" i="1"/>
  <c r="AN74" i="1"/>
  <c r="AO74" i="1"/>
  <c r="AN75" i="1"/>
  <c r="AO75" i="1"/>
  <c r="AN76" i="1"/>
  <c r="AO76" i="1"/>
  <c r="AN77" i="1"/>
  <c r="AO77" i="1"/>
  <c r="AN78" i="1"/>
  <c r="AO78" i="1"/>
  <c r="AN79" i="1"/>
  <c r="AO79" i="1"/>
  <c r="AN80" i="1"/>
  <c r="AO80" i="1"/>
  <c r="AN81" i="1"/>
  <c r="AO81" i="1"/>
  <c r="AN82" i="1"/>
  <c r="AO82" i="1"/>
  <c r="AN83" i="1"/>
  <c r="AO83" i="1"/>
  <c r="AN84" i="1"/>
  <c r="AO84" i="1"/>
  <c r="AN85" i="1"/>
  <c r="AO85" i="1"/>
  <c r="AN5" i="1"/>
  <c r="AO5" i="1"/>
  <c r="AN6" i="1"/>
  <c r="AO6" i="1"/>
  <c r="AN7" i="1"/>
  <c r="AO7" i="1"/>
  <c r="AN8" i="1"/>
  <c r="AO8" i="1"/>
  <c r="AN9" i="1"/>
  <c r="AO9" i="1"/>
  <c r="AN10" i="1"/>
  <c r="AO10" i="1"/>
  <c r="AN11" i="1"/>
  <c r="AO11" i="1"/>
  <c r="AN12" i="1"/>
  <c r="AO12" i="1"/>
  <c r="AN13" i="1"/>
  <c r="AO13" i="1"/>
  <c r="AN14" i="1"/>
  <c r="AO14" i="1"/>
  <c r="AN15" i="1"/>
  <c r="AO15" i="1"/>
  <c r="AN16" i="1"/>
  <c r="AO16" i="1"/>
  <c r="AN17" i="1"/>
  <c r="AO17" i="1"/>
  <c r="AN18" i="1"/>
  <c r="AO18" i="1"/>
  <c r="AN19" i="1"/>
  <c r="AO19" i="1"/>
  <c r="AN20" i="1"/>
  <c r="AO20" i="1"/>
  <c r="AN21" i="1"/>
  <c r="AO21" i="1"/>
  <c r="AN22" i="1"/>
  <c r="AO22" i="1"/>
  <c r="AN23" i="1"/>
  <c r="AO23" i="1"/>
  <c r="AN24" i="1"/>
  <c r="AO24" i="1"/>
  <c r="AN25" i="1"/>
  <c r="AO25" i="1"/>
  <c r="AN26" i="1"/>
  <c r="AO26" i="1"/>
  <c r="AN27" i="1"/>
  <c r="AO27" i="1"/>
  <c r="AN28" i="1"/>
  <c r="AO28" i="1"/>
  <c r="AN29" i="1"/>
  <c r="AO29" i="1"/>
  <c r="AN30" i="1"/>
  <c r="AO30" i="1"/>
  <c r="AN31" i="1"/>
  <c r="AO31" i="1"/>
  <c r="AN32" i="1"/>
  <c r="AO32" i="1"/>
  <c r="AN33" i="1"/>
  <c r="AO33" i="1"/>
  <c r="AN34" i="1"/>
  <c r="AO34" i="1"/>
  <c r="AN35" i="1"/>
  <c r="AO35" i="1"/>
  <c r="AN36" i="1"/>
  <c r="AO36" i="1"/>
  <c r="AN37" i="1"/>
  <c r="AO37" i="1"/>
  <c r="AN38" i="1"/>
  <c r="AO38" i="1"/>
  <c r="AN39" i="1"/>
  <c r="AO39" i="1"/>
  <c r="AN40" i="1"/>
  <c r="AO40" i="1"/>
  <c r="AN41" i="1"/>
  <c r="AO41" i="1"/>
  <c r="AN42" i="1"/>
  <c r="AO42" i="1"/>
  <c r="AO43" i="1"/>
  <c r="AO44" i="1"/>
  <c r="AN45" i="1"/>
  <c r="AO45" i="1"/>
  <c r="AN46" i="1"/>
  <c r="AO46" i="1"/>
  <c r="AN47" i="1"/>
  <c r="AO47" i="1"/>
  <c r="AN48" i="1"/>
  <c r="AO48" i="1"/>
  <c r="AN49" i="1"/>
  <c r="AO49" i="1"/>
  <c r="AN50" i="1"/>
  <c r="AO50" i="1"/>
  <c r="AN51" i="1"/>
  <c r="AO51" i="1"/>
  <c r="AN52" i="1"/>
  <c r="AO52" i="1"/>
  <c r="AN53" i="1"/>
  <c r="AO53" i="1"/>
  <c r="AN54" i="1"/>
  <c r="AO54" i="1"/>
  <c r="AN55" i="1"/>
  <c r="AO55" i="1"/>
  <c r="AN56" i="1"/>
  <c r="AO56" i="1"/>
  <c r="AN57" i="1"/>
  <c r="AO57" i="1"/>
  <c r="AN58" i="1"/>
  <c r="AO58" i="1"/>
  <c r="AN59" i="1"/>
  <c r="AO59" i="1"/>
  <c r="AN60" i="1"/>
  <c r="AO60" i="1"/>
  <c r="AN61" i="1"/>
  <c r="AO61" i="1"/>
  <c r="AN62" i="1"/>
  <c r="AO62" i="1"/>
  <c r="AN4" i="1"/>
  <c r="AO4" i="1"/>
  <c r="AN3" i="1"/>
  <c r="BH6" i="2"/>
  <c r="BH7" i="2"/>
  <c r="BH8" i="2"/>
  <c r="BH9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H25" i="2"/>
  <c r="BH26" i="2"/>
  <c r="BH27" i="2"/>
  <c r="BH28" i="2"/>
  <c r="BH29" i="2"/>
  <c r="BH30" i="2"/>
  <c r="BH31" i="2"/>
  <c r="BH32" i="2"/>
  <c r="BH33" i="2"/>
  <c r="BH34" i="2"/>
  <c r="BH35" i="2"/>
  <c r="BH36" i="2"/>
  <c r="BH37" i="2"/>
  <c r="BH38" i="2"/>
  <c r="BH39" i="2"/>
  <c r="BH40" i="2"/>
  <c r="BH41" i="2"/>
  <c r="BH42" i="2"/>
  <c r="N6" i="2"/>
  <c r="O6" i="2"/>
  <c r="N7" i="2"/>
  <c r="O7" i="2"/>
  <c r="N8" i="2"/>
  <c r="O8" i="2"/>
  <c r="N9" i="2"/>
  <c r="O9" i="2"/>
  <c r="N10" i="2"/>
  <c r="O10" i="2"/>
  <c r="N11" i="2"/>
  <c r="O11" i="2"/>
  <c r="N12" i="2"/>
  <c r="O12" i="2"/>
  <c r="N13" i="2"/>
  <c r="O13" i="2"/>
  <c r="N14" i="2"/>
  <c r="O14" i="2"/>
  <c r="N15" i="2"/>
  <c r="O15" i="2"/>
  <c r="N16" i="2"/>
  <c r="O16" i="2"/>
  <c r="N17" i="2"/>
  <c r="O17" i="2"/>
  <c r="N18" i="2"/>
  <c r="O18" i="2"/>
  <c r="N19" i="2"/>
  <c r="O19" i="2"/>
  <c r="N20" i="2"/>
  <c r="O20" i="2"/>
  <c r="N21" i="2"/>
  <c r="O21" i="2"/>
  <c r="N22" i="2"/>
  <c r="O22" i="2"/>
  <c r="N23" i="2"/>
  <c r="O23" i="2"/>
  <c r="N24" i="2"/>
  <c r="O24" i="2"/>
  <c r="N25" i="2"/>
  <c r="O25" i="2"/>
  <c r="N26" i="2"/>
  <c r="O26" i="2"/>
  <c r="N27" i="2"/>
  <c r="O27" i="2"/>
  <c r="N28" i="2"/>
  <c r="O28" i="2"/>
  <c r="N29" i="2"/>
  <c r="O29" i="2"/>
  <c r="N30" i="2"/>
  <c r="O30" i="2"/>
  <c r="N31" i="2"/>
  <c r="O31" i="2"/>
  <c r="N32" i="2"/>
  <c r="O32" i="2"/>
  <c r="N33" i="2"/>
  <c r="O33" i="2"/>
  <c r="N34" i="2"/>
  <c r="O34" i="2"/>
  <c r="N35" i="2"/>
  <c r="O35" i="2"/>
  <c r="N36" i="2"/>
  <c r="O36" i="2"/>
  <c r="N37" i="2"/>
  <c r="O37" i="2"/>
  <c r="N38" i="2"/>
  <c r="O38" i="2"/>
  <c r="N39" i="2"/>
  <c r="O39" i="2"/>
  <c r="N40" i="2"/>
  <c r="O40" i="2"/>
  <c r="N41" i="2"/>
  <c r="O41" i="2"/>
  <c r="N42" i="2"/>
  <c r="O42" i="2"/>
  <c r="N5" i="2"/>
  <c r="O5" i="2"/>
  <c r="AL135" i="1"/>
</calcChain>
</file>

<file path=xl/sharedStrings.xml><?xml version="1.0" encoding="utf-8"?>
<sst xmlns="http://schemas.openxmlformats.org/spreadsheetml/2006/main" count="1683" uniqueCount="399">
  <si>
    <t>L00461777</t>
  </si>
  <si>
    <r>
      <t>Anderson, Dylan Arthur</t>
    </r>
    <r>
      <rPr>
        <sz val="7.5"/>
        <color rgb="FFFF0000"/>
        <rFont val="Calibri"/>
        <family val="2"/>
        <scheme val="minor"/>
      </rPr>
      <t xml:space="preserve"> </t>
    </r>
  </si>
  <si>
    <t>L00598930</t>
  </si>
  <si>
    <r>
      <t>Arscott, Jamie Lynn</t>
    </r>
    <r>
      <rPr>
        <sz val="7.5"/>
        <color rgb="FFFF0000"/>
        <rFont val="Calibri"/>
        <family val="2"/>
        <scheme val="minor"/>
      </rPr>
      <t xml:space="preserve"> </t>
    </r>
  </si>
  <si>
    <t>L00580110</t>
  </si>
  <si>
    <t xml:space="preserve">Ashworth, Harry </t>
  </si>
  <si>
    <t>L00608548</t>
  </si>
  <si>
    <r>
      <t>Beath, Emilie Sorrel</t>
    </r>
    <r>
      <rPr>
        <sz val="7.5"/>
        <color rgb="FFFF0000"/>
        <rFont val="Calibri"/>
        <family val="2"/>
        <scheme val="minor"/>
      </rPr>
      <t xml:space="preserve"> </t>
    </r>
  </si>
  <si>
    <t>L00571973</t>
  </si>
  <si>
    <t>L00529415</t>
  </si>
  <si>
    <t xml:space="preserve">Butler, Ryan </t>
  </si>
  <si>
    <t>L00606242</t>
  </si>
  <si>
    <r>
      <t>Coblentz, Carea J</t>
    </r>
    <r>
      <rPr>
        <sz val="7.5"/>
        <color rgb="FFFF0000"/>
        <rFont val="Calibri"/>
        <family val="2"/>
        <scheme val="minor"/>
      </rPr>
      <t xml:space="preserve"> </t>
    </r>
  </si>
  <si>
    <t>L00125479</t>
  </si>
  <si>
    <t xml:space="preserve">Dean, Maxwell </t>
  </si>
  <si>
    <t>L00522006</t>
  </si>
  <si>
    <r>
      <t>Donohue, David Dwayne</t>
    </r>
    <r>
      <rPr>
        <sz val="7.5"/>
        <color rgb="FFFF0000"/>
        <rFont val="Calibri"/>
        <family val="2"/>
        <scheme val="minor"/>
      </rPr>
      <t xml:space="preserve"> </t>
    </r>
  </si>
  <si>
    <t>L00018383</t>
  </si>
  <si>
    <t xml:space="preserve">Enbysk, Kirk </t>
  </si>
  <si>
    <t>L00472744</t>
  </si>
  <si>
    <t xml:space="preserve">Fernandez, Roy </t>
  </si>
  <si>
    <t>L00594225</t>
  </si>
  <si>
    <t>L00545289</t>
  </si>
  <si>
    <r>
      <t>Gonzalez, Diego Alejandro</t>
    </r>
    <r>
      <rPr>
        <sz val="7.5"/>
        <color rgb="FFFF0000"/>
        <rFont val="Calibri"/>
        <family val="2"/>
        <scheme val="minor"/>
      </rPr>
      <t xml:space="preserve"> </t>
    </r>
  </si>
  <si>
    <t>L00574971</t>
  </si>
  <si>
    <t>L00603079</t>
  </si>
  <si>
    <r>
      <t>Helstab, Lori Lee</t>
    </r>
    <r>
      <rPr>
        <sz val="7.5"/>
        <color rgb="FFFF0000"/>
        <rFont val="Calibri"/>
        <family val="2"/>
        <scheme val="minor"/>
      </rPr>
      <t xml:space="preserve"> </t>
    </r>
  </si>
  <si>
    <t>L00608764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</si>
  <si>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</si>
  <si>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</si>
  <si>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t>L00566091</t>
  </si>
  <si>
    <t>L00558879</t>
  </si>
  <si>
    <t>L00605555</t>
  </si>
  <si>
    <t>L00591101</t>
  </si>
  <si>
    <r>
      <t>Logan, Lindsey M</t>
    </r>
    <r>
      <rPr>
        <sz val="7.5"/>
        <color rgb="FFFF0000"/>
        <rFont val="Calibri"/>
        <family val="2"/>
        <scheme val="minor"/>
      </rPr>
      <t xml:space="preserve"> </t>
    </r>
  </si>
  <si>
    <t>L00300291</t>
  </si>
  <si>
    <t>L00596445</t>
  </si>
  <si>
    <t>L00558240</t>
  </si>
  <si>
    <t>L00546018</t>
  </si>
  <si>
    <t xml:space="preserve">Pennington, Robert </t>
  </si>
  <si>
    <t>L00601568</t>
  </si>
  <si>
    <t xml:space="preserve">Persaud, Desmond </t>
  </si>
  <si>
    <t>L00580745</t>
  </si>
  <si>
    <r>
      <t>Peters, Bennett Lyn</t>
    </r>
    <r>
      <rPr>
        <sz val="7.5"/>
        <color rgb="FFFF0000"/>
        <rFont val="Calibri"/>
        <family val="2"/>
        <scheme val="minor"/>
      </rPr>
      <t xml:space="preserve"> </t>
    </r>
  </si>
  <si>
    <t>L00605040</t>
  </si>
  <si>
    <t>L00595968</t>
  </si>
  <si>
    <r>
      <t>Rodriguez, Jose Xavier</t>
    </r>
    <r>
      <rPr>
        <sz val="7.5"/>
        <color rgb="FFFF0000"/>
        <rFont val="Calibri"/>
        <family val="2"/>
        <scheme val="minor"/>
      </rPr>
      <t xml:space="preserve"> </t>
    </r>
  </si>
  <si>
    <t>L00495821</t>
  </si>
  <si>
    <r>
      <t>Sablan, Rose Anna</t>
    </r>
    <r>
      <rPr>
        <sz val="7.5"/>
        <color rgb="FFFF0000"/>
        <rFont val="Calibri"/>
        <family val="2"/>
        <scheme val="minor"/>
      </rPr>
      <t xml:space="preserve"> </t>
    </r>
  </si>
  <si>
    <t>L00576565</t>
  </si>
  <si>
    <r>
      <t>Savage, Gina Mariella</t>
    </r>
    <r>
      <rPr>
        <sz val="7.5"/>
        <color rgb="FFFF0000"/>
        <rFont val="Calibri"/>
        <family val="2"/>
        <scheme val="minor"/>
      </rPr>
      <t xml:space="preserve"> </t>
    </r>
  </si>
  <si>
    <t>L00555936</t>
  </si>
  <si>
    <t>L00605315</t>
  </si>
  <si>
    <t>L00514014</t>
  </si>
  <si>
    <t>L00606687</t>
  </si>
  <si>
    <r>
      <t>Warner, Christopher Brooks</t>
    </r>
    <r>
      <rPr>
        <sz val="7.5"/>
        <color rgb="FFFF0000"/>
        <rFont val="Calibri"/>
        <family val="2"/>
        <scheme val="minor"/>
      </rPr>
      <t xml:space="preserve"> </t>
    </r>
  </si>
  <si>
    <t>L00590515</t>
  </si>
  <si>
    <t>L00500678</t>
  </si>
  <si>
    <r>
      <t>Young, Justin Tyler</t>
    </r>
    <r>
      <rPr>
        <sz val="7.5"/>
        <color rgb="FFFF0000"/>
        <rFont val="Calibri"/>
        <family val="2"/>
        <scheme val="minor"/>
      </rPr>
      <t xml:space="preserve"> </t>
    </r>
  </si>
  <si>
    <t>L00605461</t>
  </si>
  <si>
    <r>
      <t>Brown, Jerrel Wilson</t>
    </r>
    <r>
      <rPr>
        <sz val="7.5"/>
        <color rgb="FFFF0000"/>
        <rFont val="Calibri"/>
        <family val="2"/>
        <scheme val="minor"/>
      </rPr>
      <t xml:space="preserve"> </t>
    </r>
  </si>
  <si>
    <t>L00568237</t>
  </si>
  <si>
    <r>
      <t>Cook, Kaitlin Elizabeth</t>
    </r>
    <r>
      <rPr>
        <sz val="7.5"/>
        <color rgb="FFFF0000"/>
        <rFont val="Calibri"/>
        <family val="2"/>
        <scheme val="minor"/>
      </rPr>
      <t xml:space="preserve"> </t>
    </r>
  </si>
  <si>
    <t>L00584153</t>
  </si>
  <si>
    <t xml:space="preserve">Cowley, Jonathan </t>
  </si>
  <si>
    <t>L00512592</t>
  </si>
  <si>
    <r>
      <t>Crane, Cody Shawn</t>
    </r>
    <r>
      <rPr>
        <sz val="7.5"/>
        <color rgb="FFFF0000"/>
        <rFont val="Calibri"/>
        <family val="2"/>
        <scheme val="minor"/>
      </rPr>
      <t xml:space="preserve"> </t>
    </r>
  </si>
  <si>
    <t>L00572161</t>
  </si>
  <si>
    <t xml:space="preserve">Davis, Jonathan </t>
  </si>
  <si>
    <t>L00591381</t>
  </si>
  <si>
    <r>
      <t>Dawson, James Robert</t>
    </r>
    <r>
      <rPr>
        <sz val="7.5"/>
        <color rgb="FFFF0000"/>
        <rFont val="Calibri"/>
        <family val="2"/>
        <scheme val="minor"/>
      </rPr>
      <t xml:space="preserve"> </t>
    </r>
  </si>
  <si>
    <t>L00610934</t>
  </si>
  <si>
    <r>
      <t>Dippy, Ben K</t>
    </r>
    <r>
      <rPr>
        <sz val="7.5"/>
        <color rgb="FFFF0000"/>
        <rFont val="Calibri"/>
        <family val="2"/>
        <scheme val="minor"/>
      </rPr>
      <t xml:space="preserve"> </t>
    </r>
  </si>
  <si>
    <t>L00521634</t>
  </si>
  <si>
    <r>
      <t>Earl, Joselyn Rose</t>
    </r>
    <r>
      <rPr>
        <sz val="7.5"/>
        <color rgb="FFFF0000"/>
        <rFont val="Calibri"/>
        <family val="2"/>
        <scheme val="minor"/>
      </rPr>
      <t xml:space="preserve"> </t>
    </r>
  </si>
  <si>
    <t>L00464156</t>
  </si>
  <si>
    <r>
      <t>Gagnon, William F</t>
    </r>
    <r>
      <rPr>
        <sz val="7.5"/>
        <color rgb="FFFF0000"/>
        <rFont val="Calibri"/>
        <family val="2"/>
        <scheme val="minor"/>
      </rPr>
      <t xml:space="preserve"> </t>
    </r>
  </si>
  <si>
    <t>L00600990</t>
  </si>
  <si>
    <r>
      <t>Gault, Adam K</t>
    </r>
    <r>
      <rPr>
        <sz val="7.5"/>
        <color rgb="FFFF0000"/>
        <rFont val="Calibri"/>
        <family val="2"/>
        <scheme val="minor"/>
      </rPr>
      <t xml:space="preserve"> </t>
    </r>
  </si>
  <si>
    <t>L00433726</t>
  </si>
  <si>
    <r>
      <t>Goddard, Joseph L</t>
    </r>
    <r>
      <rPr>
        <sz val="7.5"/>
        <color rgb="FFFF0000"/>
        <rFont val="Calibri"/>
        <family val="2"/>
        <scheme val="minor"/>
      </rPr>
      <t xml:space="preserve"> </t>
    </r>
  </si>
  <si>
    <t>L00251331</t>
  </si>
  <si>
    <r>
      <t>Hardin, Ashley Marie</t>
    </r>
    <r>
      <rPr>
        <sz val="7.5"/>
        <color rgb="FFFF0000"/>
        <rFont val="Calibri"/>
        <family val="2"/>
        <scheme val="minor"/>
      </rPr>
      <t xml:space="preserve"> </t>
    </r>
  </si>
  <si>
    <t>L00523850</t>
  </si>
  <si>
    <r>
      <t>Hays, Ryan Clyde</t>
    </r>
    <r>
      <rPr>
        <sz val="7.5"/>
        <color rgb="FFFF0000"/>
        <rFont val="Calibri"/>
        <family val="2"/>
        <scheme val="minor"/>
      </rPr>
      <t xml:space="preserve"> </t>
    </r>
  </si>
  <si>
    <t>L00582683</t>
  </si>
  <si>
    <t xml:space="preserve">Hayter, Rhyland </t>
  </si>
  <si>
    <t>L00580930</t>
  </si>
  <si>
    <r>
      <t xml:space="preserve">Hill, Edward </t>
    </r>
    <r>
      <rPr>
        <sz val="7.5"/>
        <color rgb="FFFF0000"/>
        <rFont val="Calibri"/>
        <family val="2"/>
        <scheme val="minor"/>
      </rPr>
      <t>Confidential</t>
    </r>
  </si>
  <si>
    <t>L00573310</t>
  </si>
  <si>
    <r>
      <t>Jenson, Aubrey Nicole</t>
    </r>
    <r>
      <rPr>
        <sz val="7.5"/>
        <color rgb="FFFF0000"/>
        <rFont val="Calibri"/>
        <family val="2"/>
        <scheme val="minor"/>
      </rPr>
      <t xml:space="preserve"> </t>
    </r>
  </si>
  <si>
    <t>L00574652</t>
  </si>
  <si>
    <r>
      <t>Kappen, Dakota Wade</t>
    </r>
    <r>
      <rPr>
        <sz val="7.5"/>
        <color rgb="FFFF0000"/>
        <rFont val="Calibri"/>
        <family val="2"/>
        <scheme val="minor"/>
      </rPr>
      <t xml:space="preserve"> </t>
    </r>
  </si>
  <si>
    <t>L00606494</t>
  </si>
  <si>
    <r>
      <t>Kim, Austin Young</t>
    </r>
    <r>
      <rPr>
        <sz val="7.5"/>
        <color rgb="FFFF0000"/>
        <rFont val="Calibri"/>
        <family val="2"/>
        <scheme val="minor"/>
      </rPr>
      <t xml:space="preserve"> </t>
    </r>
  </si>
  <si>
    <t>L00597443</t>
  </si>
  <si>
    <r>
      <t>Kyle, Nicholas J.</t>
    </r>
    <r>
      <rPr>
        <sz val="7.5"/>
        <color rgb="FFFF0000"/>
        <rFont val="Calibri"/>
        <family val="2"/>
        <scheme val="minor"/>
      </rPr>
      <t xml:space="preserve"> </t>
    </r>
  </si>
  <si>
    <t>L00577576</t>
  </si>
  <si>
    <r>
      <t>Lively, Marian Elaine</t>
    </r>
    <r>
      <rPr>
        <sz val="7.5"/>
        <color rgb="FFFF0000"/>
        <rFont val="Calibri"/>
        <family val="2"/>
        <scheme val="minor"/>
      </rPr>
      <t xml:space="preserve"> </t>
    </r>
  </si>
  <si>
    <t>L00562370</t>
  </si>
  <si>
    <r>
      <t>Lively, Walton Timothy</t>
    </r>
    <r>
      <rPr>
        <sz val="7.5"/>
        <color rgb="FFFF0000"/>
        <rFont val="Calibri"/>
        <family val="2"/>
        <scheme val="minor"/>
      </rPr>
      <t xml:space="preserve"> </t>
    </r>
  </si>
  <si>
    <t>L00562226</t>
  </si>
  <si>
    <t>L00504890</t>
  </si>
  <si>
    <t>L00569396</t>
  </si>
  <si>
    <t>L00543004</t>
  </si>
  <si>
    <r>
      <t>Mccready, Collin P</t>
    </r>
    <r>
      <rPr>
        <sz val="7.5"/>
        <color rgb="FFFF0000"/>
        <rFont val="Calibri"/>
        <family val="2"/>
        <scheme val="minor"/>
      </rPr>
      <t xml:space="preserve"> </t>
    </r>
  </si>
  <si>
    <t>L00591171</t>
  </si>
  <si>
    <t>L00573137</t>
  </si>
  <si>
    <r>
      <t>Place, Leif E</t>
    </r>
    <r>
      <rPr>
        <sz val="7.5"/>
        <color rgb="FFFF0000"/>
        <rFont val="Calibri"/>
        <family val="2"/>
        <scheme val="minor"/>
      </rPr>
      <t xml:space="preserve"> </t>
    </r>
  </si>
  <si>
    <t>L00206524</t>
  </si>
  <si>
    <t>L00542608</t>
  </si>
  <si>
    <r>
      <t>Strand, Russell W</t>
    </r>
    <r>
      <rPr>
        <sz val="7.5"/>
        <color rgb="FFFF0000"/>
        <rFont val="Calibri"/>
        <family val="2"/>
        <scheme val="minor"/>
      </rPr>
      <t xml:space="preserve"> </t>
    </r>
  </si>
  <si>
    <t>L00565859</t>
  </si>
  <si>
    <t>L00556786</t>
  </si>
  <si>
    <r>
      <t>Theim, Dakota Charles</t>
    </r>
    <r>
      <rPr>
        <sz val="7.5"/>
        <color rgb="FFFF0000"/>
        <rFont val="Calibri"/>
        <family val="2"/>
        <scheme val="minor"/>
      </rPr>
      <t xml:space="preserve"> </t>
    </r>
  </si>
  <si>
    <t>L00606326</t>
  </si>
  <si>
    <r>
      <t>Tullock, Courtney Anne</t>
    </r>
    <r>
      <rPr>
        <sz val="7.5"/>
        <color rgb="FFFF0000"/>
        <rFont val="Calibri"/>
        <family val="2"/>
        <scheme val="minor"/>
      </rPr>
      <t xml:space="preserve"> </t>
    </r>
  </si>
  <si>
    <t>L00547925</t>
  </si>
  <si>
    <t xml:space="preserve">Utecht, Malcolm </t>
  </si>
  <si>
    <t>L00603886</t>
  </si>
  <si>
    <r>
      <t>Villa-Leblanc, Kali Rains</t>
    </r>
    <r>
      <rPr>
        <sz val="7.5"/>
        <color rgb="FFFF0000"/>
        <rFont val="Calibri"/>
        <family val="2"/>
        <scheme val="minor"/>
      </rPr>
      <t xml:space="preserve"> </t>
    </r>
  </si>
  <si>
    <t>L00582377</t>
  </si>
  <si>
    <r>
      <t>Villines, Brittany Luree</t>
    </r>
    <r>
      <rPr>
        <sz val="7.5"/>
        <color rgb="FFFF0000"/>
        <rFont val="Calibri"/>
        <family val="2"/>
        <scheme val="minor"/>
      </rPr>
      <t xml:space="preserve"> </t>
    </r>
  </si>
  <si>
    <t>L00598591</t>
  </si>
  <si>
    <r>
      <t>Vinson, Jerremy J</t>
    </r>
    <r>
      <rPr>
        <sz val="7.5"/>
        <color rgb="FFFF0000"/>
        <rFont val="Calibri"/>
        <family val="2"/>
        <scheme val="minor"/>
      </rPr>
      <t xml:space="preserve"> </t>
    </r>
  </si>
  <si>
    <t>L00402909</t>
  </si>
  <si>
    <r>
      <t>White, Lyndee M</t>
    </r>
    <r>
      <rPr>
        <sz val="7.5"/>
        <color rgb="FFFF0000"/>
        <rFont val="Calibri"/>
        <family val="2"/>
        <scheme val="minor"/>
      </rPr>
      <t xml:space="preserve"> </t>
    </r>
  </si>
  <si>
    <t>L00486224</t>
  </si>
  <si>
    <r>
      <t>Wilks, Nicolas Micheal</t>
    </r>
    <r>
      <rPr>
        <sz val="7.5"/>
        <color rgb="FFFF0000"/>
        <rFont val="Calibri"/>
        <family val="2"/>
        <scheme val="minor"/>
      </rPr>
      <t xml:space="preserve"> </t>
    </r>
  </si>
  <si>
    <t>L00542548</t>
  </si>
  <si>
    <r>
      <t>Yonally, Leif Charles</t>
    </r>
    <r>
      <rPr>
        <sz val="7.5"/>
        <color rgb="FFFF0000"/>
        <rFont val="Calibri"/>
        <family val="2"/>
        <scheme val="minor"/>
      </rPr>
      <t xml:space="preserve"> </t>
    </r>
  </si>
  <si>
    <t>L00606701</t>
  </si>
  <si>
    <t>L00601889</t>
  </si>
  <si>
    <t xml:space="preserve">Alvarado, Alejandro </t>
  </si>
  <si>
    <t>L00589716</t>
  </si>
  <si>
    <t>L00490247</t>
  </si>
  <si>
    <t>L00518929</t>
  </si>
  <si>
    <r>
      <t>Bell, Gregg Allen</t>
    </r>
    <r>
      <rPr>
        <sz val="7.5"/>
        <color rgb="FFFF0000"/>
        <rFont val="Calibri"/>
        <family val="2"/>
        <scheme val="minor"/>
      </rPr>
      <t xml:space="preserve"> </t>
    </r>
  </si>
  <si>
    <t>L00562431</t>
  </si>
  <si>
    <r>
      <t>Bishop, Jane Frances</t>
    </r>
    <r>
      <rPr>
        <sz val="7.5"/>
        <color rgb="FFFF0000"/>
        <rFont val="Calibri"/>
        <family val="2"/>
        <scheme val="minor"/>
      </rPr>
      <t xml:space="preserve"> </t>
    </r>
  </si>
  <si>
    <t>L00493114</t>
  </si>
  <si>
    <t>L00554765</t>
  </si>
  <si>
    <t>L00583379</t>
  </si>
  <si>
    <t>L00575359</t>
  </si>
  <si>
    <t xml:space="preserve">Dixon, Helen </t>
  </si>
  <si>
    <t>L00583763</t>
  </si>
  <si>
    <r>
      <t>Eshom, Lauren Kay</t>
    </r>
    <r>
      <rPr>
        <sz val="7.5"/>
        <color rgb="FFFF0000"/>
        <rFont val="Calibri"/>
        <family val="2"/>
        <scheme val="minor"/>
      </rPr>
      <t xml:space="preserve"> </t>
    </r>
  </si>
  <si>
    <t>L00610826</t>
  </si>
  <si>
    <t>L00560997</t>
  </si>
  <si>
    <r>
      <t>Forcum, Mat Allan</t>
    </r>
    <r>
      <rPr>
        <sz val="7.5"/>
        <color rgb="FFFF0000"/>
        <rFont val="Calibri"/>
        <family val="2"/>
        <scheme val="minor"/>
      </rPr>
      <t xml:space="preserve"> </t>
    </r>
  </si>
  <si>
    <t>L00509562</t>
  </si>
  <si>
    <t xml:space="preserve">Fu, Baoying </t>
  </si>
  <si>
    <t>L00598670</t>
  </si>
  <si>
    <r>
      <t>Givens, Theresa M</t>
    </r>
    <r>
      <rPr>
        <sz val="7.5"/>
        <color rgb="FFFF0000"/>
        <rFont val="Calibri"/>
        <family val="2"/>
        <scheme val="minor"/>
      </rPr>
      <t xml:space="preserve"> </t>
    </r>
  </si>
  <si>
    <t>L00244055</t>
  </si>
  <si>
    <t xml:space="preserve">Gooding, Tre' </t>
  </si>
  <si>
    <t>L00593763</t>
  </si>
  <si>
    <t>L00585792</t>
  </si>
  <si>
    <t xml:space="preserve">Hansen, Chad </t>
  </si>
  <si>
    <t>L00503155</t>
  </si>
  <si>
    <t xml:space="preserve">He, Xie </t>
  </si>
  <si>
    <t>L00571586</t>
  </si>
  <si>
    <t>L00606190</t>
  </si>
  <si>
    <t>L00503431</t>
  </si>
  <si>
    <t>L00556674</t>
  </si>
  <si>
    <t>L00538416</t>
  </si>
  <si>
    <t xml:space="preserve">King, Alexander </t>
  </si>
  <si>
    <t>L00496022</t>
  </si>
  <si>
    <t>L00588305</t>
  </si>
  <si>
    <t>L00599073</t>
  </si>
  <si>
    <t>L00481514</t>
  </si>
  <si>
    <t>L00571845</t>
  </si>
  <si>
    <t>L00480853</t>
  </si>
  <si>
    <t>L00605000</t>
  </si>
  <si>
    <t xml:space="preserve">Silva, Michael </t>
  </si>
  <si>
    <t>L00533085</t>
  </si>
  <si>
    <t>L00561486</t>
  </si>
  <si>
    <t>L00604249</t>
  </si>
  <si>
    <r>
      <t>Stewart, Justin L</t>
    </r>
    <r>
      <rPr>
        <sz val="7.5"/>
        <color rgb="FFFF0000"/>
        <rFont val="Calibri"/>
        <family val="2"/>
        <scheme val="minor"/>
      </rPr>
      <t xml:space="preserve"> </t>
    </r>
  </si>
  <si>
    <t>L00587214</t>
  </si>
  <si>
    <t>L00604802</t>
  </si>
  <si>
    <t>L00595431</t>
  </si>
  <si>
    <t>L00592432</t>
  </si>
  <si>
    <t>L00561991</t>
  </si>
  <si>
    <t>Natural Environment</t>
  </si>
  <si>
    <t>Human Geography</t>
  </si>
  <si>
    <t>Thurs 1/8 2:00 pm</t>
  </si>
  <si>
    <t>Thurs 1/8  1:00</t>
  </si>
  <si>
    <t>Map quiz 1 -large countries</t>
  </si>
  <si>
    <t>Babies Video</t>
  </si>
  <si>
    <t>ab</t>
  </si>
  <si>
    <t>1/6 day 1</t>
  </si>
  <si>
    <t>jan 13 Tues</t>
  </si>
  <si>
    <t>Landcape clues</t>
  </si>
  <si>
    <t>neighborhood</t>
  </si>
  <si>
    <t>A-</t>
  </si>
  <si>
    <t>O</t>
  </si>
  <si>
    <t>C</t>
  </si>
  <si>
    <t>B</t>
  </si>
  <si>
    <t>B+</t>
  </si>
  <si>
    <t>A</t>
  </si>
  <si>
    <t>c</t>
  </si>
  <si>
    <t>map Quiz LA</t>
  </si>
  <si>
    <t>NEI HOOD MAP</t>
  </si>
  <si>
    <t>B-</t>
  </si>
  <si>
    <t>A L</t>
  </si>
  <si>
    <t>a</t>
  </si>
  <si>
    <t>W1/21/2015</t>
  </si>
  <si>
    <t>Map1</t>
  </si>
  <si>
    <t>F 24</t>
  </si>
  <si>
    <t>M 26</t>
  </si>
  <si>
    <t xml:space="preserve">W 28 </t>
  </si>
  <si>
    <t>attendence</t>
  </si>
  <si>
    <t>old gradesheet week 1-4</t>
  </si>
  <si>
    <t>SE$ Asia Map quiz</t>
  </si>
  <si>
    <r>
      <t xml:space="preserve">Gruelle, Cassady </t>
    </r>
    <r>
      <rPr>
        <sz val="7.5"/>
        <color rgb="FFFF0000"/>
        <rFont val="Calibri"/>
        <family val="2"/>
        <scheme val="minor"/>
      </rPr>
      <t xml:space="preserve"> </t>
    </r>
  </si>
  <si>
    <t xml:space="preserve">Fluhrer, Maggie </t>
  </si>
  <si>
    <t xml:space="preserve">Couch, Rachel </t>
  </si>
  <si>
    <t xml:space="preserve">Blatch, Reece </t>
  </si>
  <si>
    <t xml:space="preserve">Bishop, Jane </t>
  </si>
  <si>
    <t xml:space="preserve">Beilgard, Brandon </t>
  </si>
  <si>
    <t>Balthrop, Kathleen</t>
  </si>
  <si>
    <t>Alonzo, Robert</t>
  </si>
  <si>
    <t>Ashworth, COOPER</t>
  </si>
  <si>
    <t xml:space="preserve">Bell, Gregg </t>
  </si>
  <si>
    <t xml:space="preserve">Cullen, Christian </t>
  </si>
  <si>
    <t>Eshom, Lauren</t>
  </si>
  <si>
    <t xml:space="preserve">Forcum, Mat </t>
  </si>
  <si>
    <t>Givens, Theresa</t>
  </si>
  <si>
    <t xml:space="preserve">Heckert, Jacob </t>
  </si>
  <si>
    <t xml:space="preserve">Huth, Miquelia </t>
  </si>
  <si>
    <t xml:space="preserve">Johnson, Dylan </t>
  </si>
  <si>
    <t xml:space="preserve">Kohut, Ronald </t>
  </si>
  <si>
    <t xml:space="preserve">Korf, Megan </t>
  </si>
  <si>
    <t xml:space="preserve">Leeson, Brian </t>
  </si>
  <si>
    <t xml:space="preserve">Scherer, Jacob </t>
  </si>
  <si>
    <t>Slosson, Shane</t>
  </si>
  <si>
    <t>1/27 ABSENT</t>
  </si>
  <si>
    <t>F</t>
  </si>
  <si>
    <t>D</t>
  </si>
  <si>
    <t xml:space="preserve">Perfect score </t>
  </si>
  <si>
    <t xml:space="preserve">Bonus </t>
  </si>
  <si>
    <t>Europe map</t>
  </si>
  <si>
    <t>absent 1/29</t>
  </si>
  <si>
    <t>2nd hour Thursday 29</t>
  </si>
  <si>
    <t>Birthrate map grade</t>
  </si>
  <si>
    <t>C-</t>
  </si>
  <si>
    <t>map quiz 2</t>
  </si>
  <si>
    <t>Africa all</t>
  </si>
  <si>
    <t>northern Africa</t>
  </si>
  <si>
    <t xml:space="preserve">pop quiz </t>
  </si>
  <si>
    <t>pop quiz</t>
  </si>
  <si>
    <t>n</t>
  </si>
  <si>
    <t>o</t>
  </si>
  <si>
    <t>l</t>
  </si>
  <si>
    <t>s</t>
  </si>
  <si>
    <t>quiz2/13/2015</t>
  </si>
  <si>
    <r>
      <t xml:space="preserve">Waller, Courtney </t>
    </r>
    <r>
      <rPr>
        <sz val="7.5"/>
        <color rgb="FFFF0000"/>
        <rFont val="Calibri"/>
        <family val="2"/>
        <scheme val="minor"/>
      </rPr>
      <t xml:space="preserve"> </t>
    </r>
  </si>
  <si>
    <t xml:space="preserve">Trowbridge, Patrick </t>
  </si>
  <si>
    <r>
      <t>Swihart, Andrew</t>
    </r>
    <r>
      <rPr>
        <sz val="7.5"/>
        <color rgb="FFFF0000"/>
        <rFont val="Calibri"/>
        <family val="2"/>
        <scheme val="minor"/>
      </rPr>
      <t xml:space="preserve"> </t>
    </r>
  </si>
  <si>
    <t>Warner, Justin</t>
  </si>
  <si>
    <t>Sampson, Sam</t>
  </si>
  <si>
    <t xml:space="preserve">Alvarado, Alex </t>
  </si>
  <si>
    <t>middle east</t>
  </si>
  <si>
    <t>Spann, Ashley</t>
  </si>
  <si>
    <t>Alameda, Miche</t>
  </si>
  <si>
    <t>perfect score</t>
  </si>
  <si>
    <t xml:space="preserve">Map percent </t>
  </si>
  <si>
    <t xml:space="preserve">Demographic Presentation </t>
  </si>
  <si>
    <t>Th Feb 19</t>
  </si>
  <si>
    <t>C+</t>
  </si>
  <si>
    <t>B.</t>
  </si>
  <si>
    <t>Exam 1   25 % grade</t>
  </si>
  <si>
    <t>clases attended</t>
  </si>
  <si>
    <t>ASSIGNMENT PARTICIPATION</t>
  </si>
  <si>
    <t xml:space="preserve">EXAM 1 percent </t>
  </si>
  <si>
    <t>Attendence points</t>
  </si>
  <si>
    <t>exam 1</t>
  </si>
  <si>
    <t>d</t>
  </si>
  <si>
    <t>alll Asia</t>
  </si>
  <si>
    <t>World map quiz</t>
  </si>
  <si>
    <t>map quiz 3</t>
  </si>
  <si>
    <t xml:space="preserve">Exam Fri  30 </t>
  </si>
  <si>
    <t xml:space="preserve">Fri Exam  Day </t>
  </si>
  <si>
    <t>map Q 3</t>
  </si>
  <si>
    <t>1/19  MLK</t>
  </si>
  <si>
    <t xml:space="preserve">1/19  MLK Day </t>
  </si>
  <si>
    <t>Map Q 1</t>
  </si>
  <si>
    <t>F 1/16/2015</t>
  </si>
  <si>
    <t>Final Exam</t>
  </si>
  <si>
    <t>2/13 Q</t>
  </si>
  <si>
    <t>3/6 Field Exercise day</t>
  </si>
  <si>
    <t>3/6 field exer Day</t>
  </si>
  <si>
    <t>1/24 Quiz 2</t>
  </si>
  <si>
    <t>3/11 fluvial</t>
  </si>
  <si>
    <t>N</t>
  </si>
  <si>
    <t>L</t>
  </si>
  <si>
    <t>S</t>
  </si>
  <si>
    <t>M</t>
  </si>
  <si>
    <t>W</t>
  </si>
  <si>
    <t>2/2/GrndHog D</t>
  </si>
  <si>
    <t>P</t>
  </si>
  <si>
    <t>R</t>
  </si>
  <si>
    <t>E</t>
  </si>
  <si>
    <t>I</t>
  </si>
  <si>
    <t>T</t>
  </si>
  <si>
    <t>Y</t>
  </si>
  <si>
    <t>exam 2 feb 25</t>
  </si>
  <si>
    <t>2/25Exam 2</t>
  </si>
  <si>
    <t>1/24 Q2</t>
  </si>
  <si>
    <t>3/11 FLUVIAL</t>
  </si>
  <si>
    <t xml:space="preserve">EXAM 2 percent </t>
  </si>
  <si>
    <t>Exam 2   30 % grade</t>
  </si>
  <si>
    <t xml:space="preserve">MIDTERM </t>
  </si>
  <si>
    <t>MAP SCORES FOR 15 % COURSE GRADE</t>
  </si>
  <si>
    <t>EXAM SCORES 55%</t>
  </si>
  <si>
    <t>MIDTERM DAY</t>
  </si>
  <si>
    <t>WORLD MAPS QUIZ</t>
  </si>
  <si>
    <t>U</t>
  </si>
  <si>
    <t>H</t>
  </si>
  <si>
    <t>Domestication</t>
  </si>
  <si>
    <t xml:space="preserve">Attendence = participation </t>
  </si>
  <si>
    <t>Absence = non= particpation</t>
  </si>
  <si>
    <t>Assignments</t>
  </si>
  <si>
    <t>missed ( X) % of class hour</t>
  </si>
  <si>
    <t>Attendence</t>
  </si>
  <si>
    <t>2A</t>
  </si>
  <si>
    <t>15 B</t>
  </si>
  <si>
    <t>8C</t>
  </si>
  <si>
    <t>2D</t>
  </si>
  <si>
    <t xml:space="preserve">11F </t>
  </si>
  <si>
    <t>8F</t>
  </si>
  <si>
    <t>7C</t>
  </si>
  <si>
    <t>15B</t>
  </si>
  <si>
    <t>4A</t>
  </si>
  <si>
    <t>10AM</t>
  </si>
  <si>
    <t>1PM</t>
  </si>
  <si>
    <t>TOTAL</t>
  </si>
  <si>
    <t>DISTRIB BY %</t>
  </si>
  <si>
    <t xml:space="preserve">STUDENTS </t>
  </si>
  <si>
    <r>
      <t>Pannier, Mikayla Z</t>
    </r>
    <r>
      <rPr>
        <sz val="7.5"/>
        <color rgb="FFFF0000"/>
        <rFont val="Calibri"/>
        <family val="2"/>
        <scheme val="minor"/>
      </rPr>
      <t xml:space="preserve"> </t>
    </r>
  </si>
  <si>
    <t xml:space="preserve">Ouverson, Christopher </t>
  </si>
  <si>
    <t xml:space="preserve">Troiano, Matthew </t>
  </si>
  <si>
    <t>Stephens, Breeana</t>
  </si>
  <si>
    <t>Bockla, Christian Ri</t>
  </si>
  <si>
    <r>
      <t>Fraedrick, Just</t>
    </r>
    <r>
      <rPr>
        <sz val="7.5"/>
        <color rgb="FFFF0000"/>
        <rFont val="Calibri"/>
        <family val="2"/>
        <scheme val="minor"/>
      </rPr>
      <t xml:space="preserve"> </t>
    </r>
  </si>
  <si>
    <t>Helmericks, Ryan R</t>
  </si>
  <si>
    <t>Johnson, Jamie K</t>
  </si>
  <si>
    <t>Jones, Dorothy E</t>
  </si>
  <si>
    <r>
      <t>Kelly, Benjamin W</t>
    </r>
    <r>
      <rPr>
        <sz val="7.5"/>
        <color rgb="FFFF0000"/>
        <rFont val="Calibri"/>
        <family val="2"/>
        <scheme val="minor"/>
      </rPr>
      <t xml:space="preserve"> </t>
    </r>
  </si>
  <si>
    <r>
      <t>Kuhn, Solomon O</t>
    </r>
    <r>
      <rPr>
        <sz val="7.5"/>
        <color rgb="FFFF0000"/>
        <rFont val="Calibri"/>
        <family val="2"/>
        <scheme val="minor"/>
      </rPr>
      <t xml:space="preserve"> </t>
    </r>
  </si>
  <si>
    <t>Nock, Kathryn M</t>
  </si>
  <si>
    <r>
      <t xml:space="preserve">Price-Maris, Ellen </t>
    </r>
    <r>
      <rPr>
        <sz val="7.5"/>
        <color rgb="FFFF0000"/>
        <rFont val="Calibri"/>
        <family val="2"/>
        <scheme val="minor"/>
      </rPr>
      <t xml:space="preserve"> </t>
    </r>
  </si>
  <si>
    <t xml:space="preserve">Schaufler, Blake </t>
  </si>
  <si>
    <t xml:space="preserve">Willoughby, Colin </t>
  </si>
  <si>
    <t>Lohmuller, Jennilee</t>
  </si>
  <si>
    <r>
      <t>Marlin, Anna Elizab</t>
    </r>
    <r>
      <rPr>
        <sz val="7.5"/>
        <color rgb="FFFF0000"/>
        <rFont val="Calibri"/>
        <family val="2"/>
        <scheme val="minor"/>
      </rPr>
      <t xml:space="preserve"> </t>
    </r>
  </si>
  <si>
    <t>McGrady, Whitley</t>
  </si>
  <si>
    <t>Morris, Sergio W</t>
  </si>
  <si>
    <t>Sheldon, Kale B</t>
  </si>
  <si>
    <r>
      <t>Stubbs, Richard D</t>
    </r>
    <r>
      <rPr>
        <sz val="7.5"/>
        <color rgb="FFFF0000"/>
        <rFont val="Calibri"/>
        <family val="2"/>
        <scheme val="minor"/>
      </rPr>
      <t xml:space="preserve"> </t>
    </r>
  </si>
  <si>
    <t xml:space="preserve">Balthrop, Kathleen </t>
  </si>
  <si>
    <t>Alonzo, Robert N</t>
  </si>
  <si>
    <t>Blatch, Reece D</t>
  </si>
  <si>
    <t>Couch, Rachel H</t>
  </si>
  <si>
    <t>Fluhrer, Maggie M</t>
  </si>
  <si>
    <t xml:space="preserve">Gruelle, Cassady </t>
  </si>
  <si>
    <t>Heckert, Jacob O</t>
  </si>
  <si>
    <t>Huth, Miquelia A</t>
  </si>
  <si>
    <t>Johnson, Dylan J</t>
  </si>
  <si>
    <t xml:space="preserve">Keister, Logan </t>
  </si>
  <si>
    <t>Kohut, Ronald K</t>
  </si>
  <si>
    <t>Korf, Megan A</t>
  </si>
  <si>
    <t>Leeson, Brian E</t>
  </si>
  <si>
    <t>Roberts, Kristina C</t>
  </si>
  <si>
    <t>Sampson, Samantha</t>
  </si>
  <si>
    <t>Scherer, Jacob S</t>
  </si>
  <si>
    <t>Slosson, Shane F</t>
  </si>
  <si>
    <t>Spann, Ashley L</t>
  </si>
  <si>
    <t>Swihart, Andrew P</t>
  </si>
  <si>
    <t>Trowbridge, Patrick C</t>
  </si>
  <si>
    <t xml:space="preserve">Waller, Courtney </t>
  </si>
  <si>
    <t xml:space="preserve">Warner, Justin </t>
  </si>
  <si>
    <t>X</t>
  </si>
  <si>
    <t>FINAL EXAM 30%</t>
  </si>
  <si>
    <t>C.</t>
  </si>
  <si>
    <t>15 %MAP LETTER GRADE</t>
  </si>
  <si>
    <t>GRADE SCALE ON SYLLABUS</t>
  </si>
  <si>
    <t>Exam AVE. 55% COURSE</t>
  </si>
  <si>
    <t>.</t>
  </si>
  <si>
    <t>A.</t>
  </si>
  <si>
    <t>A+</t>
  </si>
  <si>
    <t>ASSIGNMENT AVERAGE</t>
  </si>
  <si>
    <t>ASSIGNEMNT AVERAGE</t>
  </si>
  <si>
    <t>Total  participation</t>
  </si>
  <si>
    <t xml:space="preserve">A </t>
  </si>
  <si>
    <t>30%Total  participation</t>
  </si>
  <si>
    <t>100% WEIGHTED GRADE</t>
  </si>
  <si>
    <t>D-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</si>
</sst>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b/>
      <sz val="11"/>
      <color theme="1"/>
      <name val="Calibri"/>
      <scheme val="minor"/>
    </font>
    <font>
      <b/>
      <sz val="9"/>
      <color theme="1"/>
      <name val="Calibri"/>
      <scheme val="minor"/>
    </font>
    <font>
      <b/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6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16" fontId="9" fillId="0" borderId="1" xfId="0" applyNumberFormat="1" applyFont="1" applyBorder="1" applyAlignment="1">
      <alignment vertical="center" textRotation="90" wrapText="1"/>
    </xf>
    <xf numFmtId="0" fontId="8" fillId="0" borderId="1" xfId="0" applyFont="1" applyBorder="1" applyAlignment="1">
      <alignment textRotation="90"/>
    </xf>
    <xf numFmtId="16" fontId="0" fillId="0" borderId="1" xfId="0" applyNumberFormat="1" applyBorder="1" applyAlignment="1">
      <alignment textRotation="90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textRotation="90" wrapText="1"/>
    </xf>
    <xf numFmtId="0" fontId="0" fillId="0" borderId="2" xfId="0" applyBorder="1"/>
    <xf numFmtId="0" fontId="0" fillId="2" borderId="1" xfId="0" applyFill="1" applyBorder="1"/>
    <xf numFmtId="0" fontId="0" fillId="0" borderId="1" xfId="0" applyBorder="1" applyAlignment="1"/>
    <xf numFmtId="16" fontId="0" fillId="0" borderId="1" xfId="0" applyNumberFormat="1" applyBorder="1" applyAlignment="1"/>
    <xf numFmtId="0" fontId="0" fillId="0" borderId="1" xfId="0" applyNumberFormat="1" applyBorder="1" applyAlignment="1"/>
    <xf numFmtId="0" fontId="0" fillId="0" borderId="1" xfId="0" applyFill="1" applyBorder="1"/>
    <xf numFmtId="0" fontId="3" fillId="0" borderId="1" xfId="0" applyFont="1" applyBorder="1" applyAlignment="1">
      <alignment vertical="center" wrapText="1"/>
    </xf>
    <xf numFmtId="0" fontId="0" fillId="0" borderId="1" xfId="0" applyNumberFormat="1" applyBorder="1"/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textRotation="90"/>
    </xf>
    <xf numFmtId="0" fontId="2" fillId="0" borderId="0" xfId="0" applyFont="1"/>
    <xf numFmtId="0" fontId="9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>
      <alignment vertical="center" textRotation="90" wrapText="1"/>
    </xf>
    <xf numFmtId="0" fontId="0" fillId="0" borderId="0" xfId="0" applyAlignment="1">
      <alignment textRotation="90"/>
    </xf>
    <xf numFmtId="16" fontId="8" fillId="0" borderId="1" xfId="0" applyNumberFormat="1" applyFont="1" applyBorder="1" applyAlignment="1">
      <alignment textRotation="90"/>
    </xf>
    <xf numFmtId="0" fontId="3" fillId="0" borderId="1" xfId="0" applyFont="1" applyBorder="1" applyAlignment="1">
      <alignment vertical="center" wrapText="1"/>
    </xf>
    <xf numFmtId="0" fontId="0" fillId="0" borderId="3" xfId="0" applyBorder="1"/>
    <xf numFmtId="13" fontId="0" fillId="0" borderId="1" xfId="0" applyNumberFormat="1" applyBorder="1"/>
    <xf numFmtId="0" fontId="11" fillId="0" borderId="1" xfId="0" applyNumberFormat="1" applyFont="1" applyBorder="1" applyAlignment="1"/>
    <xf numFmtId="0" fontId="0" fillId="0" borderId="0" xfId="0" applyFill="1" applyBorder="1"/>
    <xf numFmtId="0" fontId="0" fillId="0" borderId="0" xfId="0" applyBorder="1"/>
    <xf numFmtId="0" fontId="2" fillId="0" borderId="1" xfId="0" applyFont="1" applyBorder="1"/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6" fontId="0" fillId="0" borderId="1" xfId="0" applyNumberFormat="1" applyFont="1" applyBorder="1" applyAlignment="1">
      <alignment vertical="center" wrapText="1"/>
    </xf>
    <xf numFmtId="16" fontId="0" fillId="0" borderId="1" xfId="0" applyNumberFormat="1" applyFont="1" applyBorder="1" applyAlignment="1"/>
    <xf numFmtId="0" fontId="0" fillId="0" borderId="1" xfId="0" applyFont="1" applyBorder="1" applyAlignment="1"/>
    <xf numFmtId="0" fontId="0" fillId="0" borderId="0" xfId="0" applyFont="1" applyAlignment="1"/>
    <xf numFmtId="16" fontId="8" fillId="0" borderId="1" xfId="0" applyNumberFormat="1" applyFont="1" applyBorder="1" applyAlignment="1"/>
    <xf numFmtId="9" fontId="9" fillId="0" borderId="1" xfId="0" applyNumberFormat="1" applyFont="1" applyBorder="1" applyAlignment="1"/>
    <xf numFmtId="0" fontId="8" fillId="0" borderId="1" xfId="0" applyFont="1" applyBorder="1" applyAlignment="1"/>
    <xf numFmtId="0" fontId="0" fillId="3" borderId="0" xfId="0" applyFill="1"/>
    <xf numFmtId="0" fontId="2" fillId="3" borderId="0" xfId="0" applyFont="1" applyFill="1"/>
    <xf numFmtId="0" fontId="0" fillId="4" borderId="0" xfId="0" applyFill="1" applyBorder="1"/>
    <xf numFmtId="43" fontId="3" fillId="4" borderId="1" xfId="87" applyFont="1" applyFill="1" applyBorder="1" applyAlignment="1">
      <alignment vertical="center" wrapText="1"/>
    </xf>
    <xf numFmtId="43" fontId="2" fillId="4" borderId="1" xfId="87" applyFont="1" applyFill="1" applyBorder="1" applyAlignment="1">
      <alignment vertical="center" wrapText="1"/>
    </xf>
    <xf numFmtId="43" fontId="3" fillId="4" borderId="1" xfId="87" applyFont="1" applyFill="1" applyBorder="1" applyAlignment="1">
      <alignment vertical="center" textRotation="90" wrapText="1"/>
    </xf>
    <xf numFmtId="43" fontId="0" fillId="4" borderId="1" xfId="87" applyFont="1" applyFill="1" applyBorder="1" applyAlignment="1">
      <alignment vertical="center" wrapText="1"/>
    </xf>
    <xf numFmtId="43" fontId="0" fillId="4" borderId="0" xfId="87" applyFont="1" applyFill="1"/>
    <xf numFmtId="16" fontId="9" fillId="0" borderId="1" xfId="0" applyNumberFormat="1" applyFont="1" applyBorder="1" applyAlignment="1"/>
    <xf numFmtId="0" fontId="2" fillId="4" borderId="0" xfId="0" applyFont="1" applyFill="1"/>
    <xf numFmtId="16" fontId="2" fillId="0" borderId="1" xfId="0" applyNumberFormat="1" applyFont="1" applyBorder="1" applyAlignment="1">
      <alignment textRotation="90"/>
    </xf>
    <xf numFmtId="16" fontId="2" fillId="0" borderId="1" xfId="0" applyNumberFormat="1" applyFont="1" applyBorder="1" applyAlignment="1"/>
    <xf numFmtId="0" fontId="0" fillId="0" borderId="1" xfId="0" applyNumberFormat="1" applyBorder="1" applyAlignment="1">
      <alignment textRotation="90"/>
    </xf>
    <xf numFmtId="0" fontId="0" fillId="0" borderId="1" xfId="0" applyNumberFormat="1" applyFont="1" applyBorder="1" applyAlignment="1"/>
    <xf numFmtId="0" fontId="2" fillId="0" borderId="1" xfId="0" applyNumberFormat="1" applyFont="1" applyBorder="1"/>
    <xf numFmtId="9" fontId="0" fillId="0" borderId="1" xfId="0" applyNumberFormat="1" applyBorder="1" applyAlignment="1"/>
    <xf numFmtId="9" fontId="8" fillId="0" borderId="1" xfId="0" applyNumberFormat="1" applyFont="1" applyBorder="1" applyAlignment="1">
      <alignment wrapText="1"/>
    </xf>
    <xf numFmtId="9" fontId="0" fillId="0" borderId="1" xfId="0" applyNumberFormat="1" applyBorder="1"/>
    <xf numFmtId="0" fontId="12" fillId="0" borderId="1" xfId="0" applyFont="1" applyBorder="1"/>
    <xf numFmtId="9" fontId="2" fillId="0" borderId="1" xfId="0" applyNumberFormat="1" applyFont="1" applyBorder="1"/>
    <xf numFmtId="9" fontId="2" fillId="3" borderId="0" xfId="0" applyNumberFormat="1" applyFont="1" applyFill="1"/>
    <xf numFmtId="0" fontId="2" fillId="0" borderId="1" xfId="0" applyFont="1" applyBorder="1" applyAlignment="1">
      <alignment textRotation="90"/>
    </xf>
    <xf numFmtId="9" fontId="0" fillId="0" borderId="0" xfId="0" applyNumberFormat="1"/>
    <xf numFmtId="0" fontId="3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9" fontId="0" fillId="0" borderId="1" xfId="0" applyNumberFormat="1" applyBorder="1" applyAlignment="1">
      <alignment textRotation="90"/>
    </xf>
    <xf numFmtId="0" fontId="8" fillId="4" borderId="1" xfId="0" applyFont="1" applyFill="1" applyBorder="1" applyAlignment="1">
      <alignment textRotation="90"/>
    </xf>
    <xf numFmtId="16" fontId="0" fillId="3" borderId="1" xfId="0" applyNumberFormat="1" applyFill="1" applyBorder="1" applyAlignment="1">
      <alignment textRotation="90"/>
    </xf>
    <xf numFmtId="16" fontId="2" fillId="3" borderId="1" xfId="0" applyNumberFormat="1" applyFont="1" applyFill="1" applyBorder="1" applyAlignment="1">
      <alignment textRotation="90"/>
    </xf>
    <xf numFmtId="9" fontId="2" fillId="3" borderId="1" xfId="0" applyNumberFormat="1" applyFont="1" applyFill="1" applyBorder="1" applyAlignment="1">
      <alignment textRotation="90"/>
    </xf>
    <xf numFmtId="16" fontId="2" fillId="4" borderId="1" xfId="0" applyNumberFormat="1" applyFont="1" applyFill="1" applyBorder="1" applyAlignment="1">
      <alignment textRotation="90"/>
    </xf>
    <xf numFmtId="0" fontId="0" fillId="4" borderId="1" xfId="0" applyFill="1" applyBorder="1" applyAlignment="1">
      <alignment textRotation="90"/>
    </xf>
    <xf numFmtId="0" fontId="0" fillId="0" borderId="1" xfId="0" applyFill="1" applyBorder="1" applyAlignment="1">
      <alignment textRotation="90"/>
    </xf>
    <xf numFmtId="0" fontId="0" fillId="4" borderId="1" xfId="0" applyFont="1" applyFill="1" applyBorder="1" applyAlignment="1"/>
    <xf numFmtId="16" fontId="0" fillId="3" borderId="1" xfId="0" applyNumberFormat="1" applyFont="1" applyFill="1" applyBorder="1" applyAlignment="1"/>
    <xf numFmtId="16" fontId="2" fillId="3" borderId="1" xfId="0" applyNumberFormat="1" applyFont="1" applyFill="1" applyBorder="1" applyAlignment="1"/>
    <xf numFmtId="9" fontId="2" fillId="3" borderId="1" xfId="0" applyNumberFormat="1" applyFont="1" applyFill="1" applyBorder="1" applyAlignment="1"/>
    <xf numFmtId="16" fontId="2" fillId="4" borderId="1" xfId="0" applyNumberFormat="1" applyFont="1" applyFill="1" applyBorder="1" applyAlignment="1"/>
    <xf numFmtId="0" fontId="0" fillId="0" borderId="1" xfId="0" applyFont="1" applyFill="1" applyBorder="1" applyAlignment="1"/>
    <xf numFmtId="16" fontId="8" fillId="3" borderId="1" xfId="0" applyNumberFormat="1" applyFont="1" applyFill="1" applyBorder="1" applyAlignment="1">
      <alignment textRotation="90"/>
    </xf>
    <xf numFmtId="16" fontId="9" fillId="3" borderId="1" xfId="0" applyNumberFormat="1" applyFont="1" applyFill="1" applyBorder="1" applyAlignment="1">
      <alignment textRotation="90"/>
    </xf>
    <xf numFmtId="9" fontId="9" fillId="3" borderId="1" xfId="0" applyNumberFormat="1" applyFont="1" applyFill="1" applyBorder="1" applyAlignment="1">
      <alignment textRotation="90"/>
    </xf>
    <xf numFmtId="16" fontId="9" fillId="4" borderId="1" xfId="0" applyNumberFormat="1" applyFont="1" applyFill="1" applyBorder="1" applyAlignment="1">
      <alignment textRotation="90"/>
    </xf>
    <xf numFmtId="16" fontId="8" fillId="4" borderId="1" xfId="0" applyNumberFormat="1" applyFont="1" applyFill="1" applyBorder="1" applyAlignment="1">
      <alignment textRotation="90"/>
    </xf>
    <xf numFmtId="16" fontId="8" fillId="0" borderId="1" xfId="0" applyNumberFormat="1" applyFont="1" applyFill="1" applyBorder="1" applyAlignment="1">
      <alignment textRotation="90"/>
    </xf>
    <xf numFmtId="16" fontId="9" fillId="3" borderId="1" xfId="0" applyNumberFormat="1" applyFont="1" applyFill="1" applyBorder="1" applyAlignment="1"/>
    <xf numFmtId="9" fontId="9" fillId="3" borderId="1" xfId="0" applyNumberFormat="1" applyFont="1" applyFill="1" applyBorder="1" applyAlignment="1"/>
    <xf numFmtId="16" fontId="9" fillId="4" borderId="1" xfId="0" applyNumberFormat="1" applyFont="1" applyFill="1" applyBorder="1" applyAlignment="1"/>
    <xf numFmtId="16" fontId="8" fillId="4" borderId="1" xfId="0" applyNumberFormat="1" applyFont="1" applyFill="1" applyBorder="1" applyAlignment="1"/>
    <xf numFmtId="16" fontId="8" fillId="0" borderId="1" xfId="0" applyNumberFormat="1" applyFont="1" applyFill="1" applyBorder="1" applyAlignment="1"/>
    <xf numFmtId="9" fontId="9" fillId="4" borderId="1" xfId="0" applyNumberFormat="1" applyFont="1" applyFill="1" applyBorder="1" applyAlignment="1"/>
    <xf numFmtId="0" fontId="10" fillId="3" borderId="1" xfId="0" applyNumberFormat="1" applyFont="1" applyFill="1" applyBorder="1" applyAlignment="1"/>
    <xf numFmtId="0" fontId="2" fillId="4" borderId="1" xfId="0" applyFont="1" applyFill="1" applyBorder="1" applyAlignment="1"/>
    <xf numFmtId="0" fontId="2" fillId="0" borderId="1" xfId="0" applyFont="1" applyFill="1" applyBorder="1" applyAlignment="1"/>
    <xf numFmtId="0" fontId="0" fillId="3" borderId="1" xfId="0" applyFill="1" applyBorder="1"/>
    <xf numFmtId="0" fontId="2" fillId="3" borderId="1" xfId="0" applyFont="1" applyFill="1" applyBorder="1"/>
    <xf numFmtId="9" fontId="2" fillId="3" borderId="1" xfId="0" applyNumberFormat="1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3" fillId="0" borderId="2" xfId="0" applyFont="1" applyBorder="1" applyAlignment="1">
      <alignment vertical="center" wrapText="1"/>
    </xf>
  </cellXfs>
  <cellStyles count="136">
    <cellStyle name="Comma" xfId="87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calcChain" Target="calcChain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127000</xdr:colOff>
      <xdr:row>46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0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127000</xdr:colOff>
      <xdr:row>87</xdr:row>
      <xdr:rowOff>38100</xdr:rowOff>
    </xdr:to>
    <xdr:pic>
      <xdr:nvPicPr>
        <xdr:cNvPr id="1027" name="Picture 3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46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pic>
      <xdr:nvPicPr>
        <xdr:cNvPr id="2" name="Picture 3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927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127000</xdr:colOff>
      <xdr:row>42</xdr:row>
      <xdr:rowOff>38100</xdr:rowOff>
    </xdr:to>
    <xdr:pic>
      <xdr:nvPicPr>
        <xdr:cNvPr id="3" name="Picture 3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0067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127000</xdr:colOff>
      <xdr:row>15</xdr:row>
      <xdr:rowOff>38100</xdr:rowOff>
    </xdr:to>
    <xdr:pic>
      <xdr:nvPicPr>
        <xdr:cNvPr id="4" name="Picture 3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69933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topLeftCell="B1" zoomScale="125" zoomScaleNormal="125" zoomScalePageLayoutView="125" workbookViewId="0">
      <selection activeCell="AS85" sqref="A1:AS85"/>
    </sheetView>
  </sheetViews>
  <sheetFormatPr baseColWidth="10" defaultColWidth="11" defaultRowHeight="15" x14ac:dyDescent="0"/>
  <cols>
    <col min="1" max="1" width="6.6640625" hidden="1" customWidth="1"/>
    <col min="2" max="2" width="20.33203125" style="2" customWidth="1"/>
    <col min="3" max="3" width="14.1640625" style="2" hidden="1" customWidth="1"/>
    <col min="4" max="5" width="3.1640625" style="2" hidden="1" customWidth="1"/>
    <col min="6" max="6" width="2.83203125" style="2" hidden="1" customWidth="1"/>
    <col min="7" max="7" width="3.1640625" style="2" customWidth="1"/>
    <col min="8" max="8" width="3.1640625" style="2" hidden="1" customWidth="1"/>
    <col min="9" max="9" width="3.1640625" style="2" customWidth="1"/>
    <col min="10" max="11" width="3.1640625" style="2" hidden="1" customWidth="1"/>
    <col min="12" max="12" width="3.1640625" style="2" customWidth="1"/>
    <col min="13" max="16" width="3.1640625" style="2" hidden="1" customWidth="1"/>
    <col min="17" max="17" width="3.1640625" style="2" customWidth="1"/>
    <col min="18" max="18" width="4" style="2" hidden="1" customWidth="1"/>
    <col min="19" max="20" width="3.1640625" style="2" hidden="1" customWidth="1"/>
    <col min="21" max="21" width="3.1640625" style="2" customWidth="1"/>
    <col min="22" max="22" width="3.1640625" style="2" hidden="1" customWidth="1"/>
    <col min="23" max="23" width="3.1640625" style="2" customWidth="1"/>
    <col min="24" max="24" width="3.1640625" style="2" hidden="1" customWidth="1"/>
    <col min="25" max="25" width="3.1640625" style="2" customWidth="1"/>
    <col min="26" max="28" width="3.1640625" style="2" hidden="1" customWidth="1"/>
    <col min="29" max="29" width="3.1640625" style="2" customWidth="1"/>
    <col min="30" max="33" width="3.1640625" style="2" hidden="1" customWidth="1"/>
    <col min="34" max="34" width="3.1640625" style="2" customWidth="1"/>
    <col min="35" max="38" width="3.1640625" style="2" hidden="1" customWidth="1"/>
    <col min="39" max="39" width="3.1640625" style="2" customWidth="1"/>
    <col min="40" max="40" width="5.6640625" style="2" customWidth="1"/>
    <col min="41" max="41" width="6.1640625" style="2" customWidth="1"/>
    <col min="42" max="42" width="3.83203125" style="2" customWidth="1"/>
    <col min="43" max="43" width="5.33203125" customWidth="1"/>
    <col min="44" max="44" width="4.6640625" customWidth="1"/>
    <col min="45" max="45" width="5.1640625" customWidth="1"/>
    <col min="46" max="46" width="6.33203125" customWidth="1"/>
    <col min="47" max="47" width="3.6640625" customWidth="1"/>
  </cols>
  <sheetData>
    <row r="1" spans="1:47" ht="70" customHeight="1">
      <c r="A1" s="65">
        <v>31031</v>
      </c>
      <c r="B1" s="2" t="s">
        <v>184</v>
      </c>
      <c r="C1" s="2">
        <v>31031</v>
      </c>
      <c r="D1" s="2" t="s">
        <v>276</v>
      </c>
      <c r="E1" s="2">
        <v>42013</v>
      </c>
      <c r="F1" s="2">
        <v>42016</v>
      </c>
      <c r="G1" s="3">
        <v>42018</v>
      </c>
      <c r="H1" s="3" t="s">
        <v>288</v>
      </c>
      <c r="I1" s="3" t="s">
        <v>287</v>
      </c>
      <c r="J1" s="3" t="s">
        <v>286</v>
      </c>
      <c r="K1" s="3" t="s">
        <v>207</v>
      </c>
      <c r="L1" s="3" t="s">
        <v>293</v>
      </c>
      <c r="M1" s="3" t="s">
        <v>209</v>
      </c>
      <c r="N1" s="3" t="s">
        <v>210</v>
      </c>
      <c r="O1" s="3" t="s">
        <v>211</v>
      </c>
      <c r="P1" s="3" t="s">
        <v>283</v>
      </c>
      <c r="Q1" s="3" t="s">
        <v>282</v>
      </c>
      <c r="R1" s="3" t="s">
        <v>300</v>
      </c>
      <c r="S1" s="3">
        <v>42039</v>
      </c>
      <c r="T1" s="3">
        <v>42041</v>
      </c>
      <c r="U1" s="3" t="s">
        <v>247</v>
      </c>
      <c r="V1" s="3">
        <v>42044</v>
      </c>
      <c r="W1" s="3" t="s">
        <v>251</v>
      </c>
      <c r="X1" s="3">
        <v>42046</v>
      </c>
      <c r="Y1" s="3" t="s">
        <v>256</v>
      </c>
      <c r="Z1" s="3">
        <v>42048</v>
      </c>
      <c r="AA1" s="3">
        <v>42051</v>
      </c>
      <c r="AB1" s="3">
        <v>42053</v>
      </c>
      <c r="AC1" s="3" t="s">
        <v>307</v>
      </c>
      <c r="AD1" s="3">
        <v>42058</v>
      </c>
      <c r="AE1" s="3">
        <v>42060</v>
      </c>
      <c r="AF1" s="3">
        <v>42062</v>
      </c>
      <c r="AG1" s="3">
        <v>42065</v>
      </c>
      <c r="AH1" s="3" t="s">
        <v>281</v>
      </c>
      <c r="AI1" s="3" t="s">
        <v>291</v>
      </c>
      <c r="AJ1" s="3">
        <v>42072</v>
      </c>
      <c r="AK1" s="3" t="s">
        <v>294</v>
      </c>
      <c r="AL1" s="3">
        <v>42076</v>
      </c>
      <c r="AM1" s="3" t="s">
        <v>289</v>
      </c>
      <c r="AN1" s="3"/>
      <c r="AO1" s="3"/>
      <c r="AP1" s="3"/>
      <c r="AQ1" s="23"/>
      <c r="AR1" s="23"/>
      <c r="AS1" s="23"/>
    </row>
    <row r="2" spans="1:47" s="38" customFormat="1" ht="9" customHeight="1">
      <c r="A2" s="66"/>
      <c r="B2" s="2"/>
      <c r="C2" s="2"/>
      <c r="D2" s="2"/>
      <c r="E2" s="2" t="s">
        <v>238</v>
      </c>
      <c r="F2" s="2" t="s">
        <v>298</v>
      </c>
      <c r="G2" s="2" t="s">
        <v>299</v>
      </c>
      <c r="H2" s="2" t="s">
        <v>238</v>
      </c>
      <c r="I2" s="2" t="s">
        <v>238</v>
      </c>
      <c r="J2" s="2" t="s">
        <v>298</v>
      </c>
      <c r="K2" s="2" t="s">
        <v>299</v>
      </c>
      <c r="L2" s="2" t="s">
        <v>238</v>
      </c>
      <c r="M2" s="2" t="s">
        <v>238</v>
      </c>
      <c r="N2" s="2" t="s">
        <v>298</v>
      </c>
      <c r="O2" s="2" t="s">
        <v>299</v>
      </c>
      <c r="P2" s="2" t="s">
        <v>238</v>
      </c>
      <c r="Q2" s="2" t="s">
        <v>238</v>
      </c>
      <c r="R2" s="2" t="s">
        <v>298</v>
      </c>
      <c r="S2" s="2" t="s">
        <v>299</v>
      </c>
      <c r="T2" s="2" t="s">
        <v>238</v>
      </c>
      <c r="U2" s="2" t="s">
        <v>238</v>
      </c>
      <c r="V2" s="2" t="s">
        <v>298</v>
      </c>
      <c r="W2" s="2" t="s">
        <v>299</v>
      </c>
      <c r="X2" s="2" t="s">
        <v>299</v>
      </c>
      <c r="Y2" s="2" t="s">
        <v>238</v>
      </c>
      <c r="Z2" s="2" t="s">
        <v>238</v>
      </c>
      <c r="AA2" s="2" t="s">
        <v>298</v>
      </c>
      <c r="AB2" s="2" t="s">
        <v>298</v>
      </c>
      <c r="AC2" s="2" t="s">
        <v>299</v>
      </c>
      <c r="AD2" s="2" t="s">
        <v>298</v>
      </c>
      <c r="AE2" s="2" t="s">
        <v>299</v>
      </c>
      <c r="AF2" s="2" t="s">
        <v>238</v>
      </c>
      <c r="AG2" s="2" t="s">
        <v>298</v>
      </c>
      <c r="AH2" s="2" t="s">
        <v>299</v>
      </c>
      <c r="AI2" s="2" t="s">
        <v>238</v>
      </c>
      <c r="AJ2" s="2" t="s">
        <v>298</v>
      </c>
      <c r="AK2" s="2" t="s">
        <v>299</v>
      </c>
      <c r="AL2" s="2" t="s">
        <v>238</v>
      </c>
      <c r="AM2" s="2"/>
      <c r="AN2" s="2"/>
      <c r="AO2" s="2"/>
      <c r="AP2" s="2"/>
    </row>
    <row r="3" spans="1:47" ht="9" customHeight="1">
      <c r="A3" s="65"/>
      <c r="B3" s="2" t="s">
        <v>241</v>
      </c>
      <c r="Q3" s="2">
        <v>4</v>
      </c>
      <c r="U3" s="2">
        <v>4</v>
      </c>
      <c r="W3" s="2">
        <v>1</v>
      </c>
      <c r="Y3" s="2">
        <v>4</v>
      </c>
      <c r="AC3" s="2">
        <v>12</v>
      </c>
      <c r="AH3" s="2">
        <v>3</v>
      </c>
      <c r="AM3" s="2">
        <v>15</v>
      </c>
      <c r="AN3" s="2">
        <f>SUM(D3:AM3)</f>
        <v>43</v>
      </c>
    </row>
    <row r="4" spans="1:47" ht="12" customHeight="1">
      <c r="A4" s="65"/>
      <c r="B4" s="2" t="s">
        <v>240</v>
      </c>
      <c r="D4" s="2">
        <v>28</v>
      </c>
      <c r="G4" s="2">
        <v>5</v>
      </c>
      <c r="I4" s="2">
        <v>20</v>
      </c>
      <c r="L4" s="2">
        <v>4</v>
      </c>
      <c r="Q4" s="2">
        <v>66</v>
      </c>
      <c r="U4" s="2">
        <v>20</v>
      </c>
      <c r="W4" s="2">
        <v>3</v>
      </c>
      <c r="X4" s="2" t="s">
        <v>252</v>
      </c>
      <c r="Y4" s="2">
        <v>4</v>
      </c>
      <c r="AA4" s="2" t="s">
        <v>301</v>
      </c>
      <c r="AC4" s="2">
        <v>66</v>
      </c>
      <c r="AH4" s="2">
        <v>20</v>
      </c>
      <c r="AM4" s="2">
        <v>85</v>
      </c>
      <c r="AN4" s="2">
        <f t="shared" ref="AN4:AN67" si="0">SUM(D4:AM4)</f>
        <v>321</v>
      </c>
      <c r="AO4" s="2">
        <f>AN4/321</f>
        <v>1</v>
      </c>
      <c r="AQ4" s="26" t="s">
        <v>335</v>
      </c>
      <c r="AR4" s="2" t="s">
        <v>336</v>
      </c>
      <c r="AS4" s="2" t="s">
        <v>337</v>
      </c>
      <c r="AT4" s="59" t="s">
        <v>338</v>
      </c>
      <c r="AU4" s="2"/>
    </row>
    <row r="5" spans="1:47" ht="18" customHeight="1">
      <c r="A5" s="67">
        <v>1</v>
      </c>
      <c r="B5" s="2" t="s">
        <v>265</v>
      </c>
      <c r="C5" s="2" t="s">
        <v>0</v>
      </c>
      <c r="D5" s="2">
        <v>28</v>
      </c>
      <c r="G5" s="2">
        <v>3</v>
      </c>
      <c r="H5" s="2">
        <v>-1</v>
      </c>
      <c r="I5" s="2">
        <v>15</v>
      </c>
      <c r="L5" s="2">
        <v>4</v>
      </c>
      <c r="Q5" s="2">
        <v>53</v>
      </c>
      <c r="U5" s="2">
        <v>20</v>
      </c>
      <c r="W5" s="2">
        <v>1</v>
      </c>
      <c r="X5" s="2" t="s">
        <v>253</v>
      </c>
      <c r="Y5" s="2">
        <v>6</v>
      </c>
      <c r="AA5" s="2" t="s">
        <v>302</v>
      </c>
      <c r="AB5" s="2">
        <v>-1</v>
      </c>
      <c r="AC5" s="2">
        <v>59</v>
      </c>
      <c r="AF5" s="2">
        <v>-1</v>
      </c>
      <c r="AG5" s="2">
        <v>-1</v>
      </c>
      <c r="AH5" s="2">
        <v>15</v>
      </c>
      <c r="AK5" s="2">
        <v>-1</v>
      </c>
      <c r="AL5" s="2">
        <v>-1</v>
      </c>
      <c r="AM5" s="2">
        <v>80</v>
      </c>
      <c r="AN5" s="2">
        <f t="shared" si="0"/>
        <v>278</v>
      </c>
      <c r="AO5" s="2">
        <f t="shared" ref="AO5:AO68" si="1">AN5/321</f>
        <v>0.86604361370716509</v>
      </c>
      <c r="AP5" s="2" t="s">
        <v>199</v>
      </c>
      <c r="AQ5" s="26" t="s">
        <v>326</v>
      </c>
      <c r="AR5" s="2" t="s">
        <v>334</v>
      </c>
      <c r="AS5" s="2">
        <v>6</v>
      </c>
      <c r="AT5" s="61">
        <f>6/74</f>
        <v>8.1081081081081086E-2</v>
      </c>
      <c r="AU5" s="60" t="s">
        <v>200</v>
      </c>
    </row>
    <row r="6" spans="1:47" ht="18">
      <c r="A6" s="67">
        <v>2</v>
      </c>
      <c r="B6" s="2" t="s">
        <v>1</v>
      </c>
      <c r="C6" s="2" t="s">
        <v>2</v>
      </c>
      <c r="D6" s="2">
        <v>28</v>
      </c>
      <c r="G6" s="2">
        <v>0</v>
      </c>
      <c r="I6" s="2">
        <v>11</v>
      </c>
      <c r="L6" s="2">
        <v>0</v>
      </c>
      <c r="M6" s="2">
        <v>-1</v>
      </c>
      <c r="Q6" s="2">
        <v>27</v>
      </c>
      <c r="U6" s="2">
        <v>0</v>
      </c>
      <c r="W6" s="2">
        <v>1</v>
      </c>
      <c r="Y6" s="2">
        <v>0</v>
      </c>
      <c r="Z6" s="2">
        <v>-1</v>
      </c>
      <c r="AA6" s="2" t="s">
        <v>303</v>
      </c>
      <c r="AC6" s="2">
        <v>45</v>
      </c>
      <c r="AF6" s="2">
        <v>-1</v>
      </c>
      <c r="AH6" s="2">
        <v>3</v>
      </c>
      <c r="AI6" s="2">
        <v>-1</v>
      </c>
      <c r="AL6" s="2">
        <v>-1</v>
      </c>
      <c r="AM6" s="2">
        <v>40</v>
      </c>
      <c r="AN6" s="2">
        <f t="shared" si="0"/>
        <v>150</v>
      </c>
      <c r="AO6" s="2">
        <f t="shared" si="1"/>
        <v>0.46728971962616822</v>
      </c>
      <c r="AP6" s="2" t="s">
        <v>238</v>
      </c>
      <c r="AQ6" s="26" t="s">
        <v>327</v>
      </c>
      <c r="AR6" s="2" t="s">
        <v>333</v>
      </c>
      <c r="AS6" s="2">
        <v>30</v>
      </c>
      <c r="AT6" s="61">
        <f>30/74</f>
        <v>0.40540540540540543</v>
      </c>
      <c r="AU6" s="60" t="s">
        <v>198</v>
      </c>
    </row>
    <row r="7" spans="1:47" ht="18">
      <c r="A7" s="67">
        <v>3</v>
      </c>
      <c r="B7" s="2" t="s">
        <v>3</v>
      </c>
      <c r="C7" s="2" t="s">
        <v>4</v>
      </c>
      <c r="D7" s="2">
        <v>28</v>
      </c>
      <c r="G7" s="2">
        <v>1</v>
      </c>
      <c r="I7" s="2">
        <v>17</v>
      </c>
      <c r="L7" s="2">
        <v>3</v>
      </c>
      <c r="Q7" s="2">
        <v>23</v>
      </c>
      <c r="U7" s="2">
        <v>7</v>
      </c>
      <c r="W7" s="2">
        <v>2</v>
      </c>
      <c r="X7" s="2" t="s">
        <v>201</v>
      </c>
      <c r="Y7" s="2">
        <v>1</v>
      </c>
      <c r="AA7" s="2" t="s">
        <v>297</v>
      </c>
      <c r="AC7" s="2">
        <v>26</v>
      </c>
      <c r="AH7" s="2">
        <v>5</v>
      </c>
      <c r="AM7" s="2">
        <v>27</v>
      </c>
      <c r="AN7" s="2">
        <f t="shared" si="0"/>
        <v>140</v>
      </c>
      <c r="AO7" s="2">
        <f t="shared" si="1"/>
        <v>0.43613707165109034</v>
      </c>
      <c r="AP7" s="2" t="s">
        <v>238</v>
      </c>
      <c r="AQ7" s="26" t="s">
        <v>328</v>
      </c>
      <c r="AR7" s="2" t="s">
        <v>332</v>
      </c>
      <c r="AS7" s="2">
        <v>15</v>
      </c>
      <c r="AT7" s="61">
        <f>15/74</f>
        <v>0.20270270270270271</v>
      </c>
      <c r="AU7" s="60" t="s">
        <v>197</v>
      </c>
    </row>
    <row r="8" spans="1:47" ht="18">
      <c r="A8" s="67">
        <v>4</v>
      </c>
      <c r="B8" s="2" t="s">
        <v>5</v>
      </c>
      <c r="C8" s="2" t="s">
        <v>6</v>
      </c>
      <c r="D8" s="2">
        <v>28</v>
      </c>
      <c r="G8" s="2">
        <v>3</v>
      </c>
      <c r="I8" s="2">
        <v>18</v>
      </c>
      <c r="L8" s="2">
        <v>3</v>
      </c>
      <c r="Q8" s="2">
        <v>48</v>
      </c>
      <c r="U8" s="2">
        <v>21</v>
      </c>
      <c r="V8" s="2">
        <v>-1</v>
      </c>
      <c r="W8" s="2">
        <v>0</v>
      </c>
      <c r="X8" s="2" t="s">
        <v>254</v>
      </c>
      <c r="Y8" s="2">
        <v>0</v>
      </c>
      <c r="Z8" s="2">
        <v>-1</v>
      </c>
      <c r="AA8" s="2" t="s">
        <v>304</v>
      </c>
      <c r="AC8" s="2">
        <v>64</v>
      </c>
      <c r="AG8" s="2">
        <v>-1</v>
      </c>
      <c r="AH8" s="2">
        <v>16</v>
      </c>
      <c r="AM8" s="2">
        <v>76</v>
      </c>
      <c r="AN8" s="2">
        <f t="shared" si="0"/>
        <v>274</v>
      </c>
      <c r="AO8" s="2">
        <f t="shared" si="1"/>
        <v>0.85358255451713394</v>
      </c>
      <c r="AP8" s="2" t="s">
        <v>199</v>
      </c>
      <c r="AQ8" s="26" t="s">
        <v>329</v>
      </c>
      <c r="AR8" s="2" t="s">
        <v>329</v>
      </c>
      <c r="AS8" s="2">
        <v>5</v>
      </c>
      <c r="AT8" s="61">
        <f>4/74</f>
        <v>5.4054054054054057E-2</v>
      </c>
      <c r="AU8" s="60" t="s">
        <v>239</v>
      </c>
    </row>
    <row r="9" spans="1:47" ht="18">
      <c r="A9" s="67">
        <v>5</v>
      </c>
      <c r="B9" s="2" t="s">
        <v>7</v>
      </c>
      <c r="C9" s="2" t="s">
        <v>8</v>
      </c>
      <c r="D9" s="2">
        <v>28</v>
      </c>
      <c r="G9" s="2">
        <v>4</v>
      </c>
      <c r="I9" s="2">
        <v>14</v>
      </c>
      <c r="L9" s="2">
        <v>3</v>
      </c>
      <c r="Q9" s="2">
        <v>54</v>
      </c>
      <c r="U9" s="2">
        <v>24</v>
      </c>
      <c r="W9" s="2">
        <v>4</v>
      </c>
      <c r="X9" s="2" t="s">
        <v>206</v>
      </c>
      <c r="Y9" s="2">
        <v>5</v>
      </c>
      <c r="AA9" s="2" t="s">
        <v>239</v>
      </c>
      <c r="AC9" s="2">
        <v>60</v>
      </c>
      <c r="AH9" s="2">
        <v>22</v>
      </c>
      <c r="AI9" s="2">
        <v>-1</v>
      </c>
      <c r="AM9" s="2">
        <v>80</v>
      </c>
      <c r="AN9" s="2">
        <f t="shared" si="0"/>
        <v>297</v>
      </c>
      <c r="AO9" s="2">
        <f t="shared" si="1"/>
        <v>0.92523364485981308</v>
      </c>
      <c r="AP9" s="2" t="s">
        <v>200</v>
      </c>
      <c r="AQ9" s="26" t="s">
        <v>330</v>
      </c>
      <c r="AR9" s="2" t="s">
        <v>331</v>
      </c>
      <c r="AS9" s="2">
        <v>19</v>
      </c>
      <c r="AT9" s="61">
        <f>19/74</f>
        <v>0.25675675675675674</v>
      </c>
      <c r="AU9" s="60" t="s">
        <v>238</v>
      </c>
    </row>
    <row r="10" spans="1:47">
      <c r="A10" s="67">
        <v>6</v>
      </c>
      <c r="B10" s="2" t="s">
        <v>344</v>
      </c>
      <c r="C10" s="2" t="s">
        <v>9</v>
      </c>
      <c r="D10" s="2">
        <v>28</v>
      </c>
      <c r="G10" s="2">
        <v>2</v>
      </c>
      <c r="I10" s="2">
        <v>18</v>
      </c>
      <c r="L10" s="2">
        <v>0</v>
      </c>
      <c r="M10" s="2">
        <v>-1</v>
      </c>
      <c r="P10" s="2">
        <v>-1</v>
      </c>
      <c r="Q10" s="2">
        <v>19</v>
      </c>
      <c r="U10" s="2">
        <v>6</v>
      </c>
      <c r="W10" s="2">
        <v>2</v>
      </c>
      <c r="X10" s="2" t="s">
        <v>255</v>
      </c>
      <c r="Y10" s="2">
        <v>2</v>
      </c>
      <c r="AA10" s="2" t="s">
        <v>303</v>
      </c>
      <c r="AC10" s="2">
        <v>38</v>
      </c>
      <c r="AF10" s="2">
        <v>-1</v>
      </c>
      <c r="AH10" s="2">
        <v>16</v>
      </c>
      <c r="AI10" s="2">
        <v>-1</v>
      </c>
      <c r="AM10" s="2">
        <v>48</v>
      </c>
      <c r="AN10" s="2">
        <f t="shared" si="0"/>
        <v>175</v>
      </c>
      <c r="AO10" s="2">
        <f t="shared" si="1"/>
        <v>0.54517133956386288</v>
      </c>
      <c r="AP10" s="2" t="s">
        <v>239</v>
      </c>
      <c r="AQ10" s="26"/>
      <c r="AR10" s="2"/>
      <c r="AS10" s="2">
        <v>74</v>
      </c>
      <c r="AT10" s="59" t="s">
        <v>339</v>
      </c>
      <c r="AU10" s="2"/>
    </row>
    <row r="11" spans="1:47" hidden="1">
      <c r="A11" s="67">
        <v>7</v>
      </c>
      <c r="B11" s="2" t="s">
        <v>10</v>
      </c>
      <c r="C11" s="2" t="s">
        <v>11</v>
      </c>
      <c r="D11" s="2">
        <v>28</v>
      </c>
      <c r="G11" s="2">
        <v>2</v>
      </c>
      <c r="I11" s="2">
        <v>19</v>
      </c>
      <c r="K11" s="2">
        <v>-1</v>
      </c>
      <c r="L11" s="2">
        <v>0</v>
      </c>
      <c r="M11" s="2">
        <v>-1</v>
      </c>
      <c r="P11" s="2">
        <v>-1</v>
      </c>
      <c r="Q11" s="2">
        <v>0</v>
      </c>
      <c r="U11" s="2">
        <v>0</v>
      </c>
      <c r="V11" s="2">
        <v>-1</v>
      </c>
      <c r="W11" s="2">
        <v>0</v>
      </c>
      <c r="X11" s="2" t="s">
        <v>255</v>
      </c>
      <c r="Y11" s="2">
        <v>0</v>
      </c>
      <c r="Z11" s="2">
        <v>-1</v>
      </c>
      <c r="AB11" s="2">
        <v>-1</v>
      </c>
      <c r="AC11" s="2">
        <v>0</v>
      </c>
      <c r="AD11" s="2">
        <v>-1</v>
      </c>
      <c r="AF11" s="2">
        <v>-1</v>
      </c>
      <c r="AG11" s="2">
        <v>-1</v>
      </c>
      <c r="AH11" s="2">
        <v>0</v>
      </c>
      <c r="AK11" s="2">
        <v>-1</v>
      </c>
      <c r="AM11" s="2">
        <v>0</v>
      </c>
      <c r="AN11" s="2">
        <f t="shared" si="0"/>
        <v>39</v>
      </c>
      <c r="AO11" s="2">
        <f t="shared" si="1"/>
        <v>0.12149532710280374</v>
      </c>
      <c r="AP11" s="2" t="s">
        <v>238</v>
      </c>
    </row>
    <row r="12" spans="1:47">
      <c r="A12" s="67">
        <v>8</v>
      </c>
      <c r="B12" s="2" t="s">
        <v>12</v>
      </c>
      <c r="C12" s="2" t="s">
        <v>13</v>
      </c>
      <c r="D12" s="2">
        <v>28</v>
      </c>
      <c r="G12" s="2">
        <v>2</v>
      </c>
      <c r="I12" s="2">
        <v>12</v>
      </c>
      <c r="L12" s="2">
        <v>2</v>
      </c>
      <c r="Q12" s="2">
        <v>22</v>
      </c>
      <c r="U12" s="2">
        <v>18</v>
      </c>
      <c r="W12" s="2">
        <v>4</v>
      </c>
      <c r="Y12" s="2">
        <v>1</v>
      </c>
      <c r="AA12" s="2" t="s">
        <v>295</v>
      </c>
      <c r="AC12" s="2">
        <v>27</v>
      </c>
      <c r="AH12" s="2">
        <v>17</v>
      </c>
      <c r="AM12" s="2">
        <v>51</v>
      </c>
      <c r="AN12" s="2">
        <f t="shared" si="0"/>
        <v>184</v>
      </c>
      <c r="AO12" s="2">
        <f t="shared" si="1"/>
        <v>0.57320872274143297</v>
      </c>
      <c r="AP12" s="2" t="s">
        <v>239</v>
      </c>
    </row>
    <row r="13" spans="1:47">
      <c r="A13" s="67">
        <v>9</v>
      </c>
      <c r="B13" s="2" t="s">
        <v>14</v>
      </c>
      <c r="C13" s="2" t="s">
        <v>15</v>
      </c>
      <c r="D13" s="2">
        <v>28</v>
      </c>
      <c r="G13" s="2">
        <v>5</v>
      </c>
      <c r="I13" s="2">
        <v>18</v>
      </c>
      <c r="K13" s="2">
        <v>-1</v>
      </c>
      <c r="L13" s="2">
        <v>0</v>
      </c>
      <c r="M13" s="2">
        <v>-1</v>
      </c>
      <c r="N13" s="2">
        <v>-1</v>
      </c>
      <c r="Q13" s="2">
        <v>42</v>
      </c>
      <c r="U13" s="2">
        <v>13</v>
      </c>
      <c r="W13" s="2">
        <v>2</v>
      </c>
      <c r="Y13" s="2">
        <v>0</v>
      </c>
      <c r="Z13" s="2">
        <v>-1</v>
      </c>
      <c r="AA13" s="2" t="s">
        <v>305</v>
      </c>
      <c r="AC13" s="2">
        <v>55</v>
      </c>
      <c r="AF13" s="2">
        <v>-1</v>
      </c>
      <c r="AG13" s="2">
        <v>-1</v>
      </c>
      <c r="AH13" s="2">
        <v>14</v>
      </c>
      <c r="AI13" s="2">
        <v>-1</v>
      </c>
      <c r="AL13" s="2">
        <v>-1</v>
      </c>
      <c r="AM13" s="2">
        <v>73</v>
      </c>
      <c r="AN13" s="2">
        <f t="shared" si="0"/>
        <v>242</v>
      </c>
      <c r="AO13" s="2">
        <f t="shared" si="1"/>
        <v>0.75389408099688471</v>
      </c>
      <c r="AP13" s="2" t="s">
        <v>270</v>
      </c>
      <c r="AQ13" t="s">
        <v>387</v>
      </c>
    </row>
    <row r="14" spans="1:47">
      <c r="A14" s="67">
        <v>10</v>
      </c>
      <c r="B14" s="2" t="s">
        <v>16</v>
      </c>
      <c r="C14" s="2" t="s">
        <v>17</v>
      </c>
      <c r="D14" s="2">
        <v>28</v>
      </c>
      <c r="G14" s="2">
        <v>4</v>
      </c>
      <c r="I14" s="2">
        <v>16</v>
      </c>
      <c r="K14" s="2">
        <v>-1</v>
      </c>
      <c r="L14" s="2">
        <v>3</v>
      </c>
      <c r="Q14" s="2">
        <v>32</v>
      </c>
      <c r="U14" s="2">
        <v>16</v>
      </c>
      <c r="V14" s="2">
        <v>-1</v>
      </c>
      <c r="W14" s="2">
        <v>0</v>
      </c>
      <c r="Y14" s="2">
        <v>4</v>
      </c>
      <c r="AA14" s="2" t="s">
        <v>297</v>
      </c>
      <c r="AC14" s="2">
        <v>46</v>
      </c>
      <c r="AH14" s="2">
        <v>13</v>
      </c>
      <c r="AI14" s="2">
        <v>-1</v>
      </c>
      <c r="AM14" s="2">
        <v>53</v>
      </c>
      <c r="AN14" s="2">
        <f t="shared" si="0"/>
        <v>212</v>
      </c>
      <c r="AO14" s="2">
        <f t="shared" si="1"/>
        <v>0.66043613707165105</v>
      </c>
      <c r="AP14" s="2" t="s">
        <v>197</v>
      </c>
      <c r="AQ14" t="s">
        <v>200</v>
      </c>
      <c r="AR14" s="64">
        <v>0.89</v>
      </c>
    </row>
    <row r="15" spans="1:47">
      <c r="A15" s="67">
        <v>11</v>
      </c>
      <c r="B15" s="2" t="s">
        <v>18</v>
      </c>
      <c r="C15" s="2" t="s">
        <v>19</v>
      </c>
      <c r="D15" s="2">
        <v>28</v>
      </c>
      <c r="G15" s="2">
        <v>4</v>
      </c>
      <c r="I15" s="2">
        <v>16</v>
      </c>
      <c r="L15" s="2">
        <v>3</v>
      </c>
      <c r="Q15" s="2">
        <v>44</v>
      </c>
      <c r="U15" s="2">
        <v>20</v>
      </c>
      <c r="W15" s="2">
        <v>3</v>
      </c>
      <c r="Y15" s="2">
        <v>4</v>
      </c>
      <c r="AB15" s="2">
        <v>-1</v>
      </c>
      <c r="AC15" s="2">
        <v>49</v>
      </c>
      <c r="AH15" s="2">
        <v>14</v>
      </c>
      <c r="AK15" s="2">
        <v>-1</v>
      </c>
      <c r="AM15" s="2">
        <v>61</v>
      </c>
      <c r="AN15" s="2">
        <f t="shared" si="0"/>
        <v>244</v>
      </c>
      <c r="AO15" s="2">
        <f t="shared" si="1"/>
        <v>0.76012461059190028</v>
      </c>
      <c r="AP15" s="2" t="s">
        <v>270</v>
      </c>
      <c r="AQ15" t="s">
        <v>198</v>
      </c>
      <c r="AR15" s="64">
        <v>0.77</v>
      </c>
    </row>
    <row r="16" spans="1:47">
      <c r="A16" s="67">
        <v>12</v>
      </c>
      <c r="B16" s="2" t="s">
        <v>20</v>
      </c>
      <c r="C16" s="2" t="s">
        <v>21</v>
      </c>
      <c r="D16" s="2">
        <v>28</v>
      </c>
      <c r="G16" s="2">
        <v>4</v>
      </c>
      <c r="I16" s="2">
        <v>16</v>
      </c>
      <c r="L16" s="2">
        <v>1</v>
      </c>
      <c r="Q16" s="2">
        <v>49</v>
      </c>
      <c r="U16" s="2">
        <v>21</v>
      </c>
      <c r="W16" s="2">
        <v>1</v>
      </c>
      <c r="Y16" s="2">
        <v>6</v>
      </c>
      <c r="AA16" s="2" t="s">
        <v>239</v>
      </c>
      <c r="AC16" s="2">
        <v>51</v>
      </c>
      <c r="AH16" s="2">
        <v>22</v>
      </c>
      <c r="AI16" s="2">
        <v>-1</v>
      </c>
      <c r="AL16" s="2">
        <v>-1</v>
      </c>
      <c r="AM16" s="2">
        <v>67</v>
      </c>
      <c r="AN16" s="2">
        <f t="shared" si="0"/>
        <v>264</v>
      </c>
      <c r="AO16" s="2">
        <f t="shared" si="1"/>
        <v>0.82242990654205606</v>
      </c>
      <c r="AP16" s="2" t="s">
        <v>271</v>
      </c>
      <c r="AQ16" t="s">
        <v>197</v>
      </c>
      <c r="AR16" s="64">
        <v>0.62</v>
      </c>
    </row>
    <row r="17" spans="1:44">
      <c r="A17" s="67">
        <v>13</v>
      </c>
      <c r="B17" s="2" t="s">
        <v>345</v>
      </c>
      <c r="C17" s="2" t="s">
        <v>22</v>
      </c>
      <c r="D17" s="2">
        <v>28</v>
      </c>
      <c r="G17" s="2">
        <v>0</v>
      </c>
      <c r="H17" s="2">
        <v>-1</v>
      </c>
      <c r="I17" s="2">
        <v>0</v>
      </c>
      <c r="K17" s="2">
        <v>-1</v>
      </c>
      <c r="L17" s="2">
        <v>0</v>
      </c>
      <c r="M17" s="2">
        <v>-1</v>
      </c>
      <c r="N17" s="2">
        <v>-1</v>
      </c>
      <c r="P17" s="2">
        <v>-1</v>
      </c>
      <c r="Q17" s="2">
        <v>0</v>
      </c>
      <c r="U17" s="2">
        <v>0</v>
      </c>
      <c r="V17" s="2">
        <v>-1</v>
      </c>
      <c r="W17" s="2">
        <v>0</v>
      </c>
      <c r="Y17" s="2">
        <v>0</v>
      </c>
      <c r="Z17" s="2">
        <v>-1</v>
      </c>
      <c r="AM17" s="2">
        <v>0</v>
      </c>
      <c r="AN17" s="2">
        <f t="shared" si="0"/>
        <v>21</v>
      </c>
      <c r="AO17" s="2">
        <f t="shared" si="1"/>
        <v>6.5420560747663545E-2</v>
      </c>
      <c r="AP17" s="2" t="s">
        <v>238</v>
      </c>
      <c r="AQ17" t="s">
        <v>239</v>
      </c>
      <c r="AR17" s="64">
        <v>0.55000000000000004</v>
      </c>
    </row>
    <row r="18" spans="1:44">
      <c r="A18" s="67">
        <v>14</v>
      </c>
      <c r="B18" s="2" t="s">
        <v>23</v>
      </c>
      <c r="C18" s="2" t="s">
        <v>24</v>
      </c>
      <c r="D18" s="2">
        <v>28</v>
      </c>
      <c r="G18" s="2">
        <v>1</v>
      </c>
      <c r="I18" s="2">
        <v>16</v>
      </c>
      <c r="K18" s="2">
        <v>-1</v>
      </c>
      <c r="L18" s="2">
        <v>0</v>
      </c>
      <c r="M18" s="2">
        <v>-1</v>
      </c>
      <c r="N18" s="2">
        <v>-1</v>
      </c>
      <c r="Q18" s="2">
        <v>28</v>
      </c>
      <c r="U18" s="2">
        <v>13</v>
      </c>
      <c r="V18" s="2">
        <v>-1</v>
      </c>
      <c r="W18" s="2">
        <v>0</v>
      </c>
      <c r="Y18" s="2">
        <v>1</v>
      </c>
      <c r="AA18" s="2" t="s">
        <v>200</v>
      </c>
      <c r="AC18" s="2">
        <v>54</v>
      </c>
      <c r="AH18" s="2">
        <v>18</v>
      </c>
      <c r="AM18" s="2">
        <v>54</v>
      </c>
      <c r="AN18" s="2">
        <f t="shared" si="0"/>
        <v>209</v>
      </c>
      <c r="AO18" s="2">
        <f t="shared" si="1"/>
        <v>0.65109034267912769</v>
      </c>
      <c r="AP18" s="2" t="s">
        <v>197</v>
      </c>
      <c r="AQ18" t="s">
        <v>238</v>
      </c>
    </row>
    <row r="19" spans="1:44">
      <c r="A19" s="67">
        <v>15</v>
      </c>
      <c r="B19" s="2" t="s">
        <v>346</v>
      </c>
      <c r="C19" s="2" t="s">
        <v>25</v>
      </c>
      <c r="D19" s="2">
        <v>28</v>
      </c>
      <c r="G19" s="2">
        <v>3</v>
      </c>
      <c r="I19" s="2">
        <v>19</v>
      </c>
      <c r="L19" s="2">
        <v>4</v>
      </c>
      <c r="Q19" s="2">
        <v>50</v>
      </c>
      <c r="U19" s="2">
        <v>13</v>
      </c>
      <c r="W19" s="2">
        <v>1</v>
      </c>
      <c r="Y19" s="2">
        <v>3</v>
      </c>
      <c r="AA19" s="2" t="s">
        <v>306</v>
      </c>
      <c r="AC19" s="2">
        <v>54</v>
      </c>
      <c r="AF19" s="2">
        <v>-1</v>
      </c>
      <c r="AH19" s="2">
        <v>2</v>
      </c>
      <c r="AI19" s="2">
        <v>-1</v>
      </c>
      <c r="AL19" s="2">
        <v>-1</v>
      </c>
      <c r="AM19" s="2">
        <v>63</v>
      </c>
      <c r="AN19" s="2">
        <f t="shared" si="0"/>
        <v>237</v>
      </c>
      <c r="AO19" s="2">
        <f t="shared" si="1"/>
        <v>0.73831775700934577</v>
      </c>
      <c r="AP19" s="2" t="s">
        <v>197</v>
      </c>
    </row>
    <row r="20" spans="1:44">
      <c r="A20" s="67">
        <v>16</v>
      </c>
      <c r="B20" s="2" t="s">
        <v>26</v>
      </c>
      <c r="C20" s="2" t="s">
        <v>27</v>
      </c>
      <c r="D20" s="2">
        <v>28</v>
      </c>
      <c r="G20" s="2">
        <v>4</v>
      </c>
      <c r="I20" s="2">
        <v>19</v>
      </c>
      <c r="K20" s="2">
        <v>-1</v>
      </c>
      <c r="L20" s="2">
        <v>2</v>
      </c>
      <c r="P20" s="2">
        <v>-1</v>
      </c>
      <c r="Q20" s="2">
        <v>48</v>
      </c>
      <c r="U20" s="2">
        <v>8</v>
      </c>
      <c r="W20" s="2">
        <v>2</v>
      </c>
      <c r="Y20" s="2">
        <v>4</v>
      </c>
      <c r="AC20" s="2">
        <v>70</v>
      </c>
      <c r="AG20" s="2">
        <v>-1</v>
      </c>
      <c r="AH20" s="2">
        <v>17</v>
      </c>
      <c r="AM20" s="2">
        <v>78</v>
      </c>
      <c r="AN20" s="2">
        <f t="shared" si="0"/>
        <v>277</v>
      </c>
      <c r="AO20" s="2">
        <f t="shared" si="1"/>
        <v>0.86292834890965731</v>
      </c>
      <c r="AP20" s="2" t="s">
        <v>199</v>
      </c>
    </row>
    <row r="21" spans="1:44" hidden="1">
      <c r="A21" s="67">
        <v>17</v>
      </c>
      <c r="B21" s="2" t="s">
        <v>28</v>
      </c>
      <c r="C21" s="2" t="s">
        <v>29</v>
      </c>
      <c r="D21" s="2">
        <v>28</v>
      </c>
      <c r="G21" s="2">
        <v>1</v>
      </c>
      <c r="H21" s="2">
        <v>-1</v>
      </c>
      <c r="I21" s="2">
        <v>10</v>
      </c>
      <c r="L21" s="2">
        <v>3</v>
      </c>
      <c r="N21" s="2">
        <v>-1</v>
      </c>
      <c r="P21" s="2">
        <v>-1</v>
      </c>
      <c r="Q21" s="2">
        <v>0</v>
      </c>
      <c r="U21" s="2">
        <v>0</v>
      </c>
      <c r="V21" s="2">
        <v>-1</v>
      </c>
      <c r="W21" s="2">
        <v>0</v>
      </c>
      <c r="Y21" s="2">
        <v>0</v>
      </c>
      <c r="Z21" s="2">
        <v>-1</v>
      </c>
      <c r="AB21" s="2">
        <v>-1</v>
      </c>
      <c r="AC21" s="2">
        <v>0</v>
      </c>
      <c r="AD21" s="2">
        <v>-1</v>
      </c>
      <c r="AF21" s="2">
        <v>-1</v>
      </c>
      <c r="AG21" s="2">
        <v>-1</v>
      </c>
      <c r="AH21" s="2">
        <v>0</v>
      </c>
      <c r="AI21" s="2">
        <v>-1</v>
      </c>
      <c r="AK21" s="2">
        <v>-1</v>
      </c>
      <c r="AN21" s="2">
        <f t="shared" si="0"/>
        <v>31</v>
      </c>
      <c r="AO21" s="2">
        <f t="shared" si="1"/>
        <v>9.657320872274143E-2</v>
      </c>
      <c r="AP21" s="2" t="s">
        <v>238</v>
      </c>
    </row>
    <row r="22" spans="1:44">
      <c r="A22" s="67">
        <v>18</v>
      </c>
      <c r="B22" s="2" t="s">
        <v>347</v>
      </c>
      <c r="C22" s="2" t="s">
        <v>30</v>
      </c>
      <c r="D22" s="2">
        <v>28</v>
      </c>
      <c r="G22" s="2">
        <v>0</v>
      </c>
      <c r="H22" s="2">
        <v>-1</v>
      </c>
      <c r="I22" s="2">
        <v>0</v>
      </c>
      <c r="K22" s="2">
        <v>-1</v>
      </c>
      <c r="L22" s="2">
        <v>3</v>
      </c>
      <c r="Q22" s="2">
        <v>44</v>
      </c>
      <c r="U22" s="2">
        <v>6</v>
      </c>
      <c r="W22" s="2">
        <v>3</v>
      </c>
      <c r="Y22" s="2">
        <v>5</v>
      </c>
      <c r="AB22" s="2">
        <v>-1</v>
      </c>
      <c r="AC22" s="2">
        <v>70</v>
      </c>
      <c r="AH22" s="2">
        <v>22</v>
      </c>
      <c r="AM22" s="2">
        <v>73</v>
      </c>
      <c r="AN22" s="2">
        <f t="shared" si="0"/>
        <v>251</v>
      </c>
      <c r="AO22" s="2">
        <f t="shared" si="1"/>
        <v>0.7819314641744548</v>
      </c>
      <c r="AP22" s="2" t="s">
        <v>198</v>
      </c>
    </row>
    <row r="23" spans="1:44">
      <c r="A23" s="67">
        <v>19</v>
      </c>
      <c r="B23" s="2" t="s">
        <v>348</v>
      </c>
      <c r="C23" s="2" t="s">
        <v>31</v>
      </c>
      <c r="D23" s="2">
        <v>28</v>
      </c>
      <c r="G23" s="2">
        <v>5</v>
      </c>
      <c r="I23" s="2">
        <v>20</v>
      </c>
      <c r="L23" s="2">
        <v>3</v>
      </c>
      <c r="P23" s="2">
        <v>-1</v>
      </c>
      <c r="Q23" s="2">
        <v>56</v>
      </c>
      <c r="U23" s="2">
        <v>21</v>
      </c>
      <c r="W23" s="2">
        <v>1</v>
      </c>
      <c r="Y23" s="2">
        <v>0</v>
      </c>
      <c r="Z23" s="2">
        <v>-1</v>
      </c>
      <c r="AC23" s="2">
        <v>48</v>
      </c>
      <c r="AH23" s="2">
        <v>22</v>
      </c>
      <c r="AM23" s="2">
        <v>75</v>
      </c>
      <c r="AN23" s="2">
        <f t="shared" si="0"/>
        <v>277</v>
      </c>
      <c r="AO23" s="2">
        <f t="shared" si="1"/>
        <v>0.86292834890965731</v>
      </c>
      <c r="AP23" s="2" t="s">
        <v>199</v>
      </c>
    </row>
    <row r="24" spans="1:44">
      <c r="A24" s="67">
        <v>20</v>
      </c>
      <c r="B24" s="2" t="s">
        <v>349</v>
      </c>
      <c r="C24" s="2" t="s">
        <v>32</v>
      </c>
      <c r="D24" s="2">
        <v>28</v>
      </c>
      <c r="G24" s="2">
        <v>2</v>
      </c>
      <c r="H24" s="2">
        <v>-1</v>
      </c>
      <c r="I24" s="2">
        <v>9</v>
      </c>
      <c r="L24" s="2">
        <v>0</v>
      </c>
      <c r="M24" s="2">
        <v>-1</v>
      </c>
      <c r="Q24" s="2">
        <v>31</v>
      </c>
      <c r="U24" s="2">
        <v>6</v>
      </c>
      <c r="V24" s="2">
        <v>-1</v>
      </c>
      <c r="W24" s="2">
        <v>0</v>
      </c>
      <c r="Y24" s="2">
        <v>0</v>
      </c>
      <c r="Z24" s="2">
        <v>-1</v>
      </c>
      <c r="AC24" s="2">
        <v>59</v>
      </c>
      <c r="AH24" s="2">
        <v>15</v>
      </c>
      <c r="AK24" s="2">
        <v>-1</v>
      </c>
      <c r="AM24" s="2">
        <v>64</v>
      </c>
      <c r="AN24" s="2">
        <f t="shared" si="0"/>
        <v>209</v>
      </c>
      <c r="AO24" s="2">
        <f t="shared" si="1"/>
        <v>0.65109034267912769</v>
      </c>
      <c r="AP24" s="2" t="s">
        <v>197</v>
      </c>
    </row>
    <row r="25" spans="1:44">
      <c r="A25" s="67">
        <v>21</v>
      </c>
      <c r="B25" s="2" t="s">
        <v>350</v>
      </c>
      <c r="C25" s="2" t="s">
        <v>33</v>
      </c>
      <c r="D25" s="2">
        <v>28</v>
      </c>
      <c r="G25" s="2">
        <v>4</v>
      </c>
      <c r="I25" s="2">
        <v>21</v>
      </c>
      <c r="L25" s="2">
        <v>4</v>
      </c>
      <c r="Q25" s="2">
        <v>32</v>
      </c>
      <c r="U25" s="2">
        <v>20</v>
      </c>
      <c r="W25" s="2">
        <v>4</v>
      </c>
      <c r="Y25" s="2">
        <v>6</v>
      </c>
      <c r="AC25" s="2">
        <v>53</v>
      </c>
      <c r="AH25" s="2">
        <v>22</v>
      </c>
      <c r="AM25" s="2">
        <v>89</v>
      </c>
      <c r="AN25" s="2">
        <f t="shared" si="0"/>
        <v>283</v>
      </c>
      <c r="AO25" s="2">
        <f t="shared" si="1"/>
        <v>0.88161993769470404</v>
      </c>
      <c r="AP25" s="2" t="s">
        <v>195</v>
      </c>
    </row>
    <row r="26" spans="1:44" hidden="1">
      <c r="A26" s="67">
        <v>22</v>
      </c>
      <c r="B26" s="2" t="s">
        <v>34</v>
      </c>
      <c r="C26" s="2" t="s">
        <v>35</v>
      </c>
      <c r="D26" s="2">
        <v>28</v>
      </c>
      <c r="G26" s="2">
        <v>4</v>
      </c>
      <c r="I26" s="2">
        <v>13</v>
      </c>
      <c r="K26" s="2">
        <v>-1</v>
      </c>
      <c r="L26" s="2">
        <v>0</v>
      </c>
      <c r="M26" s="2">
        <v>-1</v>
      </c>
      <c r="P26" s="2">
        <v>-1</v>
      </c>
      <c r="Q26" s="2">
        <v>0</v>
      </c>
      <c r="U26" s="2">
        <v>0</v>
      </c>
      <c r="V26" s="2">
        <v>-1</v>
      </c>
      <c r="W26" s="2">
        <v>0</v>
      </c>
      <c r="Y26" s="2">
        <v>0</v>
      </c>
      <c r="Z26" s="2">
        <v>-1</v>
      </c>
      <c r="AB26" s="2">
        <v>-1</v>
      </c>
      <c r="AC26" s="2">
        <v>0</v>
      </c>
      <c r="AD26" s="2">
        <v>-1</v>
      </c>
      <c r="AF26" s="2">
        <v>-1</v>
      </c>
      <c r="AG26" s="2">
        <v>-1</v>
      </c>
      <c r="AH26" s="2">
        <v>0</v>
      </c>
      <c r="AI26" s="2">
        <v>-1</v>
      </c>
      <c r="AK26" s="2">
        <v>-1</v>
      </c>
      <c r="AN26" s="2">
        <f t="shared" si="0"/>
        <v>34</v>
      </c>
      <c r="AO26" s="2">
        <f t="shared" si="1"/>
        <v>0.1059190031152648</v>
      </c>
      <c r="AP26" s="2" t="s">
        <v>238</v>
      </c>
    </row>
    <row r="27" spans="1:44">
      <c r="A27" s="67">
        <v>23</v>
      </c>
      <c r="B27" s="2" t="s">
        <v>351</v>
      </c>
      <c r="C27" s="2" t="s">
        <v>36</v>
      </c>
      <c r="D27" s="2">
        <v>28</v>
      </c>
      <c r="G27" s="2">
        <v>5</v>
      </c>
      <c r="I27" s="2">
        <v>20</v>
      </c>
      <c r="L27" s="2">
        <v>2</v>
      </c>
      <c r="Q27" s="2">
        <v>60</v>
      </c>
      <c r="U27" s="2">
        <v>22</v>
      </c>
      <c r="W27" s="2">
        <v>4</v>
      </c>
      <c r="Y27" s="2">
        <v>0</v>
      </c>
      <c r="Z27" s="2">
        <v>-1</v>
      </c>
      <c r="AC27" s="2">
        <v>66</v>
      </c>
      <c r="AG27" s="2">
        <v>-1</v>
      </c>
      <c r="AH27" s="2">
        <v>20</v>
      </c>
      <c r="AK27" s="2">
        <v>-1</v>
      </c>
      <c r="AM27" s="2">
        <v>79</v>
      </c>
      <c r="AN27" s="2">
        <f t="shared" si="0"/>
        <v>303</v>
      </c>
      <c r="AO27" s="2">
        <f t="shared" si="1"/>
        <v>0.94392523364485981</v>
      </c>
      <c r="AP27" s="2" t="s">
        <v>200</v>
      </c>
    </row>
    <row r="28" spans="1:44">
      <c r="A28" s="67">
        <v>24</v>
      </c>
      <c r="B28" s="2" t="s">
        <v>341</v>
      </c>
      <c r="C28" s="2" t="s">
        <v>37</v>
      </c>
      <c r="D28" s="2">
        <v>28</v>
      </c>
      <c r="G28" s="2">
        <v>4</v>
      </c>
      <c r="I28" s="2">
        <v>19</v>
      </c>
      <c r="L28" s="2">
        <v>2</v>
      </c>
      <c r="Q28" s="2">
        <v>47</v>
      </c>
      <c r="U28" s="2">
        <v>0</v>
      </c>
      <c r="V28" s="2">
        <v>-1</v>
      </c>
      <c r="W28" s="2">
        <v>0</v>
      </c>
      <c r="Y28" s="2">
        <v>3</v>
      </c>
      <c r="AA28" s="2" t="s">
        <v>301</v>
      </c>
      <c r="AC28" s="2">
        <v>51</v>
      </c>
      <c r="AH28" s="2">
        <v>19</v>
      </c>
      <c r="AM28" s="2">
        <v>72</v>
      </c>
      <c r="AN28" s="2">
        <f t="shared" si="0"/>
        <v>244</v>
      </c>
      <c r="AO28" s="2">
        <f t="shared" si="1"/>
        <v>0.76012461059190028</v>
      </c>
      <c r="AP28" s="2" t="s">
        <v>204</v>
      </c>
    </row>
    <row r="29" spans="1:44">
      <c r="A29" s="67">
        <v>25</v>
      </c>
      <c r="B29" s="2" t="s">
        <v>340</v>
      </c>
      <c r="C29" s="2" t="s">
        <v>38</v>
      </c>
      <c r="D29" s="2">
        <v>28</v>
      </c>
      <c r="G29" s="2">
        <v>0</v>
      </c>
      <c r="I29" s="2">
        <v>14</v>
      </c>
      <c r="L29" s="2">
        <v>4</v>
      </c>
      <c r="Q29" s="2">
        <v>37</v>
      </c>
      <c r="U29" s="2">
        <v>23</v>
      </c>
      <c r="W29" s="2">
        <v>4</v>
      </c>
      <c r="Y29" s="2">
        <v>3</v>
      </c>
      <c r="AA29" s="2" t="s">
        <v>302</v>
      </c>
      <c r="AC29" s="2">
        <v>58</v>
      </c>
      <c r="AH29" s="2">
        <v>23</v>
      </c>
      <c r="AM29" s="2">
        <v>60</v>
      </c>
      <c r="AN29" s="2">
        <f t="shared" si="0"/>
        <v>254</v>
      </c>
      <c r="AO29" s="2">
        <f t="shared" si="1"/>
        <v>0.79127725856697817</v>
      </c>
      <c r="AP29" s="2" t="s">
        <v>271</v>
      </c>
    </row>
    <row r="30" spans="1:44">
      <c r="A30" s="67">
        <v>27</v>
      </c>
      <c r="B30" s="2" t="s">
        <v>39</v>
      </c>
      <c r="C30" s="2" t="s">
        <v>40</v>
      </c>
      <c r="D30" s="2">
        <v>28</v>
      </c>
      <c r="G30" s="2">
        <v>4</v>
      </c>
      <c r="I30" s="2">
        <v>18</v>
      </c>
      <c r="L30" s="2">
        <v>0</v>
      </c>
      <c r="M30" s="2">
        <v>-1</v>
      </c>
      <c r="N30" s="2">
        <v>-1</v>
      </c>
      <c r="Q30" s="2">
        <v>52</v>
      </c>
      <c r="U30" s="2">
        <v>17</v>
      </c>
      <c r="V30" s="2">
        <v>-1</v>
      </c>
      <c r="W30" s="2">
        <v>0</v>
      </c>
      <c r="Y30" s="2">
        <v>4</v>
      </c>
      <c r="AA30" s="2" t="s">
        <v>303</v>
      </c>
      <c r="AC30" s="2">
        <v>52</v>
      </c>
      <c r="AG30" s="2">
        <v>-1</v>
      </c>
      <c r="AH30" s="2">
        <v>19</v>
      </c>
      <c r="AK30" s="2">
        <v>-1</v>
      </c>
      <c r="AL30" s="2">
        <v>-1</v>
      </c>
      <c r="AM30" s="2">
        <v>64</v>
      </c>
      <c r="AN30" s="2">
        <f t="shared" si="0"/>
        <v>252</v>
      </c>
      <c r="AO30" s="2">
        <f t="shared" si="1"/>
        <v>0.78504672897196259</v>
      </c>
      <c r="AP30" s="2" t="s">
        <v>271</v>
      </c>
    </row>
    <row r="31" spans="1:44">
      <c r="A31" s="67">
        <v>28</v>
      </c>
      <c r="B31" s="2" t="s">
        <v>41</v>
      </c>
      <c r="C31" s="2" t="s">
        <v>42</v>
      </c>
      <c r="D31" s="2">
        <v>28</v>
      </c>
      <c r="G31" s="2">
        <v>3</v>
      </c>
      <c r="I31" s="2">
        <v>9</v>
      </c>
      <c r="L31" s="2">
        <v>0</v>
      </c>
      <c r="M31" s="2">
        <v>-1</v>
      </c>
      <c r="Q31" s="2">
        <v>27</v>
      </c>
      <c r="U31" s="2">
        <v>5</v>
      </c>
      <c r="W31" s="2">
        <v>3</v>
      </c>
      <c r="Y31" s="2">
        <v>0</v>
      </c>
      <c r="Z31" s="2">
        <v>-1</v>
      </c>
      <c r="AA31" s="2" t="s">
        <v>297</v>
      </c>
      <c r="AC31" s="2">
        <v>39</v>
      </c>
      <c r="AH31" s="2">
        <v>11</v>
      </c>
      <c r="AI31" s="2">
        <v>-1</v>
      </c>
      <c r="AL31" s="2">
        <v>-1</v>
      </c>
      <c r="AM31" s="2">
        <v>51</v>
      </c>
      <c r="AN31" s="2">
        <f t="shared" si="0"/>
        <v>172</v>
      </c>
      <c r="AO31" s="2">
        <f t="shared" si="1"/>
        <v>0.53582554517133951</v>
      </c>
      <c r="AP31" s="2" t="s">
        <v>238</v>
      </c>
    </row>
    <row r="32" spans="1:44">
      <c r="A32" s="67">
        <v>29</v>
      </c>
      <c r="B32" s="2" t="s">
        <v>43</v>
      </c>
      <c r="C32" s="2" t="s">
        <v>44</v>
      </c>
      <c r="D32" s="2">
        <v>28</v>
      </c>
      <c r="G32" s="2">
        <v>5</v>
      </c>
      <c r="I32" s="2">
        <v>21</v>
      </c>
      <c r="L32" s="2">
        <v>1</v>
      </c>
      <c r="Q32" s="2">
        <v>56</v>
      </c>
      <c r="U32" s="2">
        <v>20</v>
      </c>
      <c r="W32" s="2">
        <v>1</v>
      </c>
      <c r="Y32" s="2">
        <v>0</v>
      </c>
      <c r="Z32" s="2">
        <v>-1</v>
      </c>
      <c r="AA32" s="2" t="s">
        <v>304</v>
      </c>
      <c r="AC32" s="2">
        <v>54</v>
      </c>
      <c r="AH32" s="2">
        <v>21</v>
      </c>
      <c r="AI32" s="2">
        <v>-1</v>
      </c>
      <c r="AM32" s="2">
        <v>75</v>
      </c>
      <c r="AN32" s="2">
        <f t="shared" si="0"/>
        <v>280</v>
      </c>
      <c r="AO32" s="2">
        <f t="shared" si="1"/>
        <v>0.87227414330218067</v>
      </c>
      <c r="AP32" s="2" t="s">
        <v>199</v>
      </c>
    </row>
    <row r="33" spans="1:44">
      <c r="A33" s="67">
        <v>30</v>
      </c>
      <c r="B33" s="2" t="s">
        <v>352</v>
      </c>
      <c r="C33" s="2" t="s">
        <v>45</v>
      </c>
      <c r="D33" s="2">
        <v>28</v>
      </c>
      <c r="G33" s="2">
        <v>5</v>
      </c>
      <c r="I33" s="2">
        <v>19</v>
      </c>
      <c r="L33" s="2">
        <v>2</v>
      </c>
      <c r="Q33" s="2">
        <v>42</v>
      </c>
      <c r="U33" s="2">
        <v>21</v>
      </c>
      <c r="V33" s="2">
        <v>-1</v>
      </c>
      <c r="W33" s="2">
        <v>0</v>
      </c>
      <c r="Y33" s="2">
        <v>4</v>
      </c>
      <c r="AA33" s="2" t="s">
        <v>239</v>
      </c>
      <c r="AC33" s="2">
        <v>50</v>
      </c>
      <c r="AF33" s="2">
        <v>-1</v>
      </c>
      <c r="AH33" s="2">
        <v>9</v>
      </c>
      <c r="AI33" s="2">
        <v>-1</v>
      </c>
      <c r="AM33" s="2">
        <v>56</v>
      </c>
      <c r="AN33" s="2">
        <f t="shared" si="0"/>
        <v>233</v>
      </c>
      <c r="AO33" s="2">
        <f t="shared" si="1"/>
        <v>0.72585669781931461</v>
      </c>
      <c r="AP33" s="2" t="s">
        <v>197</v>
      </c>
    </row>
    <row r="34" spans="1:44">
      <c r="A34" s="67">
        <v>31</v>
      </c>
      <c r="B34" s="2" t="s">
        <v>46</v>
      </c>
      <c r="C34" s="2" t="s">
        <v>47</v>
      </c>
      <c r="D34" s="2">
        <v>28</v>
      </c>
      <c r="G34" s="2">
        <v>2</v>
      </c>
      <c r="I34" s="2">
        <v>11</v>
      </c>
      <c r="L34" s="2">
        <v>1</v>
      </c>
      <c r="Q34" s="2">
        <v>38</v>
      </c>
      <c r="U34" s="2">
        <v>21</v>
      </c>
      <c r="W34" s="2">
        <v>2</v>
      </c>
      <c r="Y34" s="2">
        <v>4</v>
      </c>
      <c r="AA34" s="2" t="s">
        <v>303</v>
      </c>
      <c r="AC34" s="2">
        <v>55</v>
      </c>
      <c r="AH34" s="2">
        <v>20</v>
      </c>
      <c r="AI34" s="2">
        <v>-1</v>
      </c>
      <c r="AM34" s="2">
        <v>68</v>
      </c>
      <c r="AN34" s="2">
        <f t="shared" si="0"/>
        <v>249</v>
      </c>
      <c r="AO34" s="2">
        <f t="shared" si="1"/>
        <v>0.77570093457943923</v>
      </c>
      <c r="AP34" s="2" t="s">
        <v>198</v>
      </c>
    </row>
    <row r="35" spans="1:44">
      <c r="A35" s="67">
        <v>32</v>
      </c>
      <c r="B35" s="2" t="s">
        <v>48</v>
      </c>
      <c r="C35" s="2" t="s">
        <v>49</v>
      </c>
      <c r="D35" s="2">
        <v>28</v>
      </c>
      <c r="G35" s="2">
        <v>2</v>
      </c>
      <c r="I35" s="2">
        <v>16</v>
      </c>
      <c r="K35" s="2">
        <v>-1</v>
      </c>
      <c r="L35" s="2">
        <v>3</v>
      </c>
      <c r="Q35" s="2">
        <v>46</v>
      </c>
      <c r="U35" s="2">
        <v>20</v>
      </c>
      <c r="W35" s="2">
        <v>4</v>
      </c>
      <c r="Y35" s="2">
        <v>3</v>
      </c>
      <c r="AA35" s="2" t="s">
        <v>295</v>
      </c>
      <c r="AB35" s="2">
        <v>-1</v>
      </c>
      <c r="AC35" s="2">
        <v>46</v>
      </c>
      <c r="AH35" s="2">
        <v>8</v>
      </c>
      <c r="AM35" s="2">
        <v>58</v>
      </c>
      <c r="AN35" s="2">
        <f t="shared" si="0"/>
        <v>232</v>
      </c>
      <c r="AO35" s="2">
        <f t="shared" si="1"/>
        <v>0.72274143302180682</v>
      </c>
      <c r="AP35" s="2" t="s">
        <v>197</v>
      </c>
    </row>
    <row r="36" spans="1:44">
      <c r="A36" s="67">
        <v>33</v>
      </c>
      <c r="B36" s="2" t="s">
        <v>50</v>
      </c>
      <c r="C36" s="2" t="s">
        <v>51</v>
      </c>
      <c r="D36" s="2">
        <v>28</v>
      </c>
      <c r="G36" s="2">
        <v>5</v>
      </c>
      <c r="I36" s="2">
        <v>19</v>
      </c>
      <c r="K36" s="2">
        <v>-1</v>
      </c>
      <c r="L36" s="2">
        <v>3</v>
      </c>
      <c r="Q36" s="2">
        <v>58</v>
      </c>
      <c r="U36" s="2">
        <v>19</v>
      </c>
      <c r="V36" s="2">
        <v>-1</v>
      </c>
      <c r="W36" s="2">
        <v>0</v>
      </c>
      <c r="Y36" s="2">
        <v>0</v>
      </c>
      <c r="Z36" s="2">
        <v>-1</v>
      </c>
      <c r="AA36" s="2" t="s">
        <v>305</v>
      </c>
      <c r="AB36" s="2">
        <v>-1</v>
      </c>
      <c r="AC36" s="2">
        <v>55</v>
      </c>
      <c r="AF36" s="2">
        <v>-1</v>
      </c>
      <c r="AG36" s="2">
        <v>-1</v>
      </c>
      <c r="AH36" s="2">
        <v>4</v>
      </c>
      <c r="AK36" s="2">
        <v>-1</v>
      </c>
      <c r="AL36" s="2">
        <v>-1</v>
      </c>
      <c r="AM36" s="2">
        <v>70</v>
      </c>
      <c r="AN36" s="2">
        <f t="shared" si="0"/>
        <v>253</v>
      </c>
      <c r="AO36" s="2">
        <f t="shared" si="1"/>
        <v>0.78816199376947038</v>
      </c>
      <c r="AP36" s="2" t="s">
        <v>198</v>
      </c>
    </row>
    <row r="37" spans="1:44">
      <c r="A37" s="67">
        <v>34</v>
      </c>
      <c r="B37" s="2" t="s">
        <v>353</v>
      </c>
      <c r="C37" s="2" t="s">
        <v>52</v>
      </c>
      <c r="D37" s="2">
        <v>28</v>
      </c>
      <c r="G37" s="2">
        <v>2</v>
      </c>
      <c r="I37" s="2">
        <v>14</v>
      </c>
      <c r="L37" s="2">
        <v>3</v>
      </c>
      <c r="Q37" s="2">
        <v>31</v>
      </c>
      <c r="U37" s="2">
        <v>12</v>
      </c>
      <c r="W37" s="2">
        <v>2</v>
      </c>
      <c r="Y37" s="2">
        <v>0</v>
      </c>
      <c r="Z37" s="2">
        <v>-1</v>
      </c>
      <c r="AA37" s="2" t="s">
        <v>297</v>
      </c>
      <c r="AB37" s="2">
        <v>-1</v>
      </c>
      <c r="AC37" s="2">
        <v>33</v>
      </c>
      <c r="AF37" s="2">
        <v>-1</v>
      </c>
      <c r="AG37" s="2">
        <v>-1</v>
      </c>
      <c r="AH37" s="2">
        <v>0</v>
      </c>
      <c r="AI37" s="2">
        <v>-1</v>
      </c>
      <c r="AK37" s="2">
        <v>-1</v>
      </c>
      <c r="AM37" s="2">
        <v>0</v>
      </c>
      <c r="AN37" s="2">
        <f t="shared" si="0"/>
        <v>119</v>
      </c>
      <c r="AO37" s="2">
        <f t="shared" si="1"/>
        <v>0.37071651090342678</v>
      </c>
      <c r="AP37" s="2" t="s">
        <v>238</v>
      </c>
    </row>
    <row r="38" spans="1:44">
      <c r="A38" s="67">
        <v>36</v>
      </c>
      <c r="B38" s="2" t="s">
        <v>343</v>
      </c>
      <c r="C38" s="2" t="s">
        <v>53</v>
      </c>
      <c r="D38" s="2">
        <v>28</v>
      </c>
      <c r="G38" s="2">
        <v>0</v>
      </c>
      <c r="I38" s="2">
        <v>16</v>
      </c>
      <c r="K38" s="2">
        <v>-1</v>
      </c>
      <c r="L38" s="2">
        <v>2</v>
      </c>
      <c r="Q38" s="2">
        <v>29</v>
      </c>
      <c r="U38" s="2">
        <v>0</v>
      </c>
      <c r="V38" s="2">
        <v>-1</v>
      </c>
      <c r="W38" s="2">
        <v>0</v>
      </c>
      <c r="Y38" s="2">
        <v>0</v>
      </c>
      <c r="Z38" s="2">
        <v>-1</v>
      </c>
      <c r="AB38" s="2">
        <v>-1</v>
      </c>
      <c r="AC38" s="2">
        <v>0</v>
      </c>
      <c r="AD38" s="2">
        <v>-1</v>
      </c>
      <c r="AF38" s="2">
        <v>-1</v>
      </c>
      <c r="AG38" s="2">
        <v>-1</v>
      </c>
      <c r="AH38" s="2">
        <v>0</v>
      </c>
      <c r="AI38" s="2">
        <v>-1</v>
      </c>
      <c r="AK38" s="2">
        <v>-1</v>
      </c>
      <c r="AM38" s="2">
        <v>0</v>
      </c>
      <c r="AN38" s="2">
        <f t="shared" si="0"/>
        <v>66</v>
      </c>
      <c r="AO38" s="2">
        <f t="shared" si="1"/>
        <v>0.20560747663551401</v>
      </c>
      <c r="AP38" s="2" t="s">
        <v>238</v>
      </c>
    </row>
    <row r="39" spans="1:44">
      <c r="A39" s="67">
        <v>37</v>
      </c>
      <c r="B39" s="2" t="s">
        <v>342</v>
      </c>
      <c r="C39" s="2" t="s">
        <v>54</v>
      </c>
      <c r="D39" s="2">
        <v>28</v>
      </c>
      <c r="G39" s="2">
        <v>4</v>
      </c>
      <c r="I39" s="2">
        <v>21</v>
      </c>
      <c r="K39" s="2">
        <v>-1</v>
      </c>
      <c r="L39" s="2">
        <v>2</v>
      </c>
      <c r="Q39" s="2">
        <v>45</v>
      </c>
      <c r="U39" s="2">
        <v>21</v>
      </c>
      <c r="W39" s="2">
        <v>2</v>
      </c>
      <c r="Y39" s="2">
        <v>0</v>
      </c>
      <c r="AA39" s="2" t="s">
        <v>239</v>
      </c>
      <c r="AB39" s="2">
        <v>-1</v>
      </c>
      <c r="AC39" s="2">
        <v>54</v>
      </c>
      <c r="AH39" s="2">
        <v>13</v>
      </c>
      <c r="AI39" s="2">
        <v>-1</v>
      </c>
      <c r="AK39" s="2">
        <v>-1</v>
      </c>
      <c r="AL39" s="2">
        <v>-1</v>
      </c>
      <c r="AM39" s="2">
        <v>69</v>
      </c>
      <c r="AN39" s="2">
        <f t="shared" si="0"/>
        <v>254</v>
      </c>
      <c r="AO39" s="2">
        <f t="shared" si="1"/>
        <v>0.79127725856697817</v>
      </c>
      <c r="AP39" s="2" t="s">
        <v>198</v>
      </c>
    </row>
    <row r="40" spans="1:44" hidden="1">
      <c r="A40" s="67">
        <v>38</v>
      </c>
      <c r="B40" s="2" t="s">
        <v>55</v>
      </c>
      <c r="C40" s="2" t="s">
        <v>56</v>
      </c>
      <c r="D40" s="2">
        <v>28</v>
      </c>
      <c r="G40" s="2">
        <v>0</v>
      </c>
      <c r="I40" s="2">
        <v>8</v>
      </c>
      <c r="K40" s="2">
        <v>-1</v>
      </c>
      <c r="L40" s="2">
        <v>0</v>
      </c>
      <c r="M40" s="2">
        <v>-1</v>
      </c>
      <c r="P40" s="2">
        <v>-1</v>
      </c>
      <c r="Q40" s="2">
        <v>0</v>
      </c>
      <c r="U40" s="2">
        <v>10</v>
      </c>
      <c r="W40" s="2">
        <v>2</v>
      </c>
      <c r="Y40" s="2">
        <v>4</v>
      </c>
      <c r="AC40" s="2">
        <v>42</v>
      </c>
      <c r="AF40" s="2">
        <v>-1</v>
      </c>
      <c r="AG40" s="2">
        <v>-1</v>
      </c>
      <c r="AH40" s="2">
        <v>0</v>
      </c>
      <c r="AI40" s="2">
        <v>-1</v>
      </c>
      <c r="AK40" s="2">
        <v>-1</v>
      </c>
      <c r="AN40" s="2">
        <f t="shared" si="0"/>
        <v>87</v>
      </c>
      <c r="AO40" s="2">
        <f t="shared" si="1"/>
        <v>0.27102803738317754</v>
      </c>
      <c r="AP40" s="2" t="s">
        <v>238</v>
      </c>
    </row>
    <row r="41" spans="1:44">
      <c r="A41" s="67">
        <v>39</v>
      </c>
      <c r="B41" s="2" t="s">
        <v>354</v>
      </c>
      <c r="C41" s="2" t="s">
        <v>57</v>
      </c>
      <c r="D41" s="2">
        <v>28</v>
      </c>
      <c r="G41" s="2">
        <v>2</v>
      </c>
      <c r="I41" s="2">
        <v>10</v>
      </c>
      <c r="L41" s="2">
        <v>0</v>
      </c>
      <c r="M41" s="2">
        <v>-1</v>
      </c>
      <c r="Q41" s="2">
        <v>38</v>
      </c>
      <c r="U41" s="2">
        <v>11</v>
      </c>
      <c r="V41" s="2">
        <v>-1</v>
      </c>
      <c r="W41" s="2">
        <v>0</v>
      </c>
      <c r="Y41" s="2">
        <v>3</v>
      </c>
      <c r="AA41" s="2" t="s">
        <v>200</v>
      </c>
      <c r="AC41" s="2">
        <v>55</v>
      </c>
      <c r="AF41" s="2">
        <v>-1</v>
      </c>
      <c r="AG41" s="2">
        <v>-1</v>
      </c>
      <c r="AH41" s="2">
        <v>0</v>
      </c>
      <c r="AI41" s="2">
        <v>-1</v>
      </c>
      <c r="AK41" s="2">
        <v>-1</v>
      </c>
      <c r="AM41" s="2">
        <v>0</v>
      </c>
      <c r="AN41" s="2">
        <f t="shared" si="0"/>
        <v>141</v>
      </c>
      <c r="AO41" s="2">
        <f t="shared" si="1"/>
        <v>0.43925233644859812</v>
      </c>
      <c r="AP41" s="2" t="s">
        <v>238</v>
      </c>
    </row>
    <row r="42" spans="1:44" ht="13" customHeight="1">
      <c r="A42" s="67">
        <v>40</v>
      </c>
      <c r="B42" s="2" t="s">
        <v>58</v>
      </c>
      <c r="C42" s="2" t="s">
        <v>59</v>
      </c>
      <c r="D42" s="2">
        <v>28</v>
      </c>
      <c r="G42" s="2">
        <v>5</v>
      </c>
      <c r="I42" s="2">
        <v>17</v>
      </c>
      <c r="L42" s="2">
        <v>3</v>
      </c>
      <c r="Q42" s="2">
        <v>47</v>
      </c>
      <c r="U42" s="2">
        <v>19</v>
      </c>
      <c r="V42" s="2">
        <v>-1</v>
      </c>
      <c r="W42" s="2">
        <v>0</v>
      </c>
      <c r="Y42" s="2">
        <v>5</v>
      </c>
      <c r="AA42" s="2" t="s">
        <v>306</v>
      </c>
      <c r="AC42" s="2">
        <v>59</v>
      </c>
      <c r="AD42" s="2">
        <v>-1</v>
      </c>
      <c r="AH42" s="2">
        <v>23</v>
      </c>
      <c r="AI42" s="2">
        <v>-1</v>
      </c>
      <c r="AL42" s="2">
        <v>-1</v>
      </c>
      <c r="AM42" s="2">
        <v>71</v>
      </c>
      <c r="AN42" s="2">
        <f t="shared" si="0"/>
        <v>273</v>
      </c>
      <c r="AO42" s="2">
        <f t="shared" si="1"/>
        <v>0.85046728971962615</v>
      </c>
      <c r="AP42" s="2" t="s">
        <v>199</v>
      </c>
    </row>
    <row r="43" spans="1:44" ht="49" customHeight="1">
      <c r="A43" s="65">
        <v>31032</v>
      </c>
      <c r="B43" s="2" t="s">
        <v>184</v>
      </c>
      <c r="C43" s="2">
        <v>31032</v>
      </c>
      <c r="D43" s="2" t="s">
        <v>212</v>
      </c>
      <c r="E43" s="2">
        <v>42013</v>
      </c>
      <c r="F43" s="2">
        <v>42016</v>
      </c>
      <c r="G43" s="3">
        <v>42018</v>
      </c>
      <c r="H43" s="3">
        <v>42020</v>
      </c>
      <c r="I43" s="3" t="s">
        <v>208</v>
      </c>
      <c r="J43" s="3" t="s">
        <v>285</v>
      </c>
      <c r="K43" s="3">
        <v>42025</v>
      </c>
      <c r="L43" s="3" t="s">
        <v>309</v>
      </c>
      <c r="M43" s="3">
        <v>42028</v>
      </c>
      <c r="N43" s="3">
        <v>42030</v>
      </c>
      <c r="O43" s="3">
        <v>42032</v>
      </c>
      <c r="P43" s="3">
        <v>42037</v>
      </c>
      <c r="Q43" s="3" t="s">
        <v>277</v>
      </c>
      <c r="R43" s="3">
        <v>42037</v>
      </c>
      <c r="S43" s="3">
        <v>42039</v>
      </c>
      <c r="T43" s="3">
        <v>42041</v>
      </c>
      <c r="U43" s="3" t="s">
        <v>247</v>
      </c>
      <c r="V43" s="3">
        <v>42044</v>
      </c>
      <c r="W43" s="3" t="s">
        <v>250</v>
      </c>
      <c r="X43" s="3">
        <v>42046</v>
      </c>
      <c r="Y43" s="3" t="s">
        <v>290</v>
      </c>
      <c r="Z43" s="3">
        <v>42048</v>
      </c>
      <c r="AA43" s="3">
        <v>42051</v>
      </c>
      <c r="AB43" s="3">
        <v>42053</v>
      </c>
      <c r="AC43" s="3" t="s">
        <v>308</v>
      </c>
      <c r="AD43" s="3">
        <v>42058</v>
      </c>
      <c r="AE43" s="3">
        <v>42060</v>
      </c>
      <c r="AF43" s="3">
        <v>42062</v>
      </c>
      <c r="AG43" s="3">
        <v>42065</v>
      </c>
      <c r="AH43" s="3" t="s">
        <v>284</v>
      </c>
      <c r="AI43" s="3" t="s">
        <v>292</v>
      </c>
      <c r="AJ43" s="3">
        <v>42072</v>
      </c>
      <c r="AK43" s="3" t="s">
        <v>310</v>
      </c>
      <c r="AL43" s="3">
        <v>42076</v>
      </c>
      <c r="AM43" s="3" t="s">
        <v>289</v>
      </c>
      <c r="AN43" s="3"/>
      <c r="AO43" s="3">
        <f t="shared" si="1"/>
        <v>0</v>
      </c>
      <c r="AP43" s="3"/>
      <c r="AQ43" s="23"/>
    </row>
    <row r="44" spans="1:44" s="38" customFormat="1" ht="14" customHeight="1">
      <c r="A44" s="66"/>
      <c r="B44" s="2"/>
      <c r="C44" s="2"/>
      <c r="D44" s="2"/>
      <c r="E44" s="2" t="s">
        <v>238</v>
      </c>
      <c r="F44" s="2" t="s">
        <v>298</v>
      </c>
      <c r="G44" s="2" t="s">
        <v>299</v>
      </c>
      <c r="H44" s="2" t="s">
        <v>238</v>
      </c>
      <c r="I44" s="2" t="s">
        <v>238</v>
      </c>
      <c r="J44" s="2" t="s">
        <v>298</v>
      </c>
      <c r="K44" s="2" t="s">
        <v>299</v>
      </c>
      <c r="L44" s="2" t="s">
        <v>238</v>
      </c>
      <c r="M44" s="2" t="s">
        <v>238</v>
      </c>
      <c r="N44" s="2" t="s">
        <v>298</v>
      </c>
      <c r="O44" s="2" t="s">
        <v>299</v>
      </c>
      <c r="P44" s="2" t="s">
        <v>238</v>
      </c>
      <c r="Q44" s="2" t="s">
        <v>238</v>
      </c>
      <c r="R44" s="2" t="s">
        <v>298</v>
      </c>
      <c r="S44" s="2" t="s">
        <v>299</v>
      </c>
      <c r="T44" s="2" t="s">
        <v>238</v>
      </c>
      <c r="U44" s="2" t="s">
        <v>238</v>
      </c>
      <c r="V44" s="2" t="s">
        <v>298</v>
      </c>
      <c r="W44" s="2" t="s">
        <v>299</v>
      </c>
      <c r="X44" s="2" t="s">
        <v>299</v>
      </c>
      <c r="Y44" s="2" t="s">
        <v>238</v>
      </c>
      <c r="Z44" s="2" t="s">
        <v>238</v>
      </c>
      <c r="AA44" s="2" t="s">
        <v>298</v>
      </c>
      <c r="AB44" s="2" t="s">
        <v>298</v>
      </c>
      <c r="AC44" s="2" t="s">
        <v>299</v>
      </c>
      <c r="AD44" s="2" t="s">
        <v>298</v>
      </c>
      <c r="AE44" s="2" t="s">
        <v>299</v>
      </c>
      <c r="AF44" s="2" t="s">
        <v>238</v>
      </c>
      <c r="AG44" s="2" t="s">
        <v>298</v>
      </c>
      <c r="AH44" s="2" t="s">
        <v>299</v>
      </c>
      <c r="AI44" s="2" t="s">
        <v>238</v>
      </c>
      <c r="AJ44" s="2" t="s">
        <v>298</v>
      </c>
      <c r="AK44" s="2" t="s">
        <v>299</v>
      </c>
      <c r="AL44" s="2" t="s">
        <v>238</v>
      </c>
      <c r="AM44" s="2"/>
      <c r="AN44" s="2"/>
      <c r="AO44" s="2">
        <f t="shared" si="1"/>
        <v>0</v>
      </c>
      <c r="AP44" s="2"/>
    </row>
    <row r="45" spans="1:44" ht="12" customHeight="1">
      <c r="A45" s="65"/>
      <c r="B45" s="2" t="s">
        <v>241</v>
      </c>
      <c r="Q45" s="2">
        <v>4</v>
      </c>
      <c r="U45" s="2">
        <v>4</v>
      </c>
      <c r="W45" s="2">
        <v>1</v>
      </c>
      <c r="X45" s="2" t="s">
        <v>295</v>
      </c>
      <c r="Y45" s="2">
        <v>4</v>
      </c>
      <c r="AC45" s="2">
        <v>12</v>
      </c>
      <c r="AH45" s="2">
        <v>3</v>
      </c>
      <c r="AM45" s="2">
        <v>15</v>
      </c>
      <c r="AN45" s="2">
        <f t="shared" si="0"/>
        <v>43</v>
      </c>
      <c r="AO45" s="2">
        <f t="shared" si="1"/>
        <v>0.13395638629283488</v>
      </c>
      <c r="AR45" s="2" t="s">
        <v>334</v>
      </c>
    </row>
    <row r="46" spans="1:44" ht="13" customHeight="1">
      <c r="A46" s="65"/>
      <c r="B46" s="2" t="s">
        <v>240</v>
      </c>
      <c r="D46" s="2">
        <v>28</v>
      </c>
      <c r="G46" s="2">
        <v>5</v>
      </c>
      <c r="I46" s="2">
        <v>20</v>
      </c>
      <c r="L46" s="2">
        <v>4</v>
      </c>
      <c r="Q46" s="2">
        <v>66</v>
      </c>
      <c r="U46" s="2">
        <v>20</v>
      </c>
      <c r="W46" s="2">
        <v>3</v>
      </c>
      <c r="X46" s="2" t="s">
        <v>196</v>
      </c>
      <c r="Y46" s="2">
        <v>4</v>
      </c>
      <c r="AC46" s="2">
        <v>66</v>
      </c>
      <c r="AH46" s="2">
        <v>20</v>
      </c>
      <c r="AM46" s="2">
        <v>85</v>
      </c>
      <c r="AN46" s="2">
        <f t="shared" si="0"/>
        <v>321</v>
      </c>
      <c r="AO46" s="2">
        <f t="shared" si="1"/>
        <v>1</v>
      </c>
      <c r="AR46" s="2" t="s">
        <v>333</v>
      </c>
    </row>
    <row r="47" spans="1:44" ht="16" customHeight="1">
      <c r="A47" s="67">
        <v>1</v>
      </c>
      <c r="B47" s="2" t="s">
        <v>60</v>
      </c>
      <c r="C47" s="2" t="s">
        <v>61</v>
      </c>
      <c r="D47" s="2">
        <v>28</v>
      </c>
      <c r="G47" s="2">
        <v>3</v>
      </c>
      <c r="I47" s="2">
        <v>14</v>
      </c>
      <c r="L47" s="2">
        <v>0</v>
      </c>
      <c r="M47" s="2">
        <v>-1</v>
      </c>
      <c r="Q47" s="2">
        <v>32</v>
      </c>
      <c r="U47" s="2">
        <v>1</v>
      </c>
      <c r="W47" s="2">
        <v>2</v>
      </c>
      <c r="Y47" s="2">
        <v>6</v>
      </c>
      <c r="AC47" s="2">
        <v>39</v>
      </c>
      <c r="AH47" s="2">
        <v>21</v>
      </c>
      <c r="AM47" s="2">
        <v>58</v>
      </c>
      <c r="AN47" s="2">
        <f t="shared" si="0"/>
        <v>203</v>
      </c>
      <c r="AO47" s="2">
        <f t="shared" si="1"/>
        <v>0.63239875389408096</v>
      </c>
      <c r="AP47" s="2" t="s">
        <v>239</v>
      </c>
      <c r="AR47" s="2" t="s">
        <v>332</v>
      </c>
    </row>
    <row r="48" spans="1:44">
      <c r="A48" s="67">
        <v>2</v>
      </c>
      <c r="B48" s="2" t="s">
        <v>62</v>
      </c>
      <c r="C48" s="2" t="s">
        <v>63</v>
      </c>
      <c r="D48" s="2">
        <v>28</v>
      </c>
      <c r="G48" s="2">
        <v>0</v>
      </c>
      <c r="I48" s="2">
        <v>17</v>
      </c>
      <c r="K48" s="2">
        <v>-1</v>
      </c>
      <c r="L48" s="2">
        <v>0</v>
      </c>
      <c r="M48" s="2">
        <v>-1</v>
      </c>
      <c r="Q48" s="2">
        <v>34</v>
      </c>
      <c r="U48" s="2">
        <v>16</v>
      </c>
      <c r="V48" s="2">
        <v>-1</v>
      </c>
      <c r="W48" s="2">
        <v>0</v>
      </c>
      <c r="X48" s="2" t="s">
        <v>197</v>
      </c>
      <c r="Y48" s="2">
        <v>1</v>
      </c>
      <c r="AA48" s="2" t="s">
        <v>301</v>
      </c>
      <c r="AB48" s="2">
        <v>-1</v>
      </c>
      <c r="AC48" s="2">
        <v>43</v>
      </c>
      <c r="AF48" s="2">
        <v>-1</v>
      </c>
      <c r="AH48" s="2">
        <v>8</v>
      </c>
      <c r="AM48" s="2">
        <v>60</v>
      </c>
      <c r="AN48" s="2">
        <f t="shared" si="0"/>
        <v>202</v>
      </c>
      <c r="AO48" s="2">
        <f t="shared" si="1"/>
        <v>0.62928348909657317</v>
      </c>
      <c r="AP48" s="2" t="s">
        <v>239</v>
      </c>
      <c r="AR48" s="2" t="s">
        <v>329</v>
      </c>
    </row>
    <row r="49" spans="1:44">
      <c r="A49" s="67">
        <v>3</v>
      </c>
      <c r="B49" s="2" t="s">
        <v>64</v>
      </c>
      <c r="C49" s="2" t="s">
        <v>65</v>
      </c>
      <c r="D49" s="2">
        <v>28</v>
      </c>
      <c r="G49" s="2">
        <v>5</v>
      </c>
      <c r="I49" s="2">
        <v>21</v>
      </c>
      <c r="L49" s="2">
        <v>3</v>
      </c>
      <c r="Q49" s="2">
        <v>55</v>
      </c>
      <c r="U49" s="2">
        <v>24</v>
      </c>
      <c r="W49" s="2">
        <v>3</v>
      </c>
      <c r="X49" s="2" t="s">
        <v>296</v>
      </c>
      <c r="Y49" s="2">
        <v>8</v>
      </c>
      <c r="AA49" s="2" t="s">
        <v>302</v>
      </c>
      <c r="AC49" s="2">
        <v>53</v>
      </c>
      <c r="AH49" s="2">
        <v>21</v>
      </c>
      <c r="AM49" s="2">
        <v>79</v>
      </c>
      <c r="AN49" s="2">
        <f t="shared" si="0"/>
        <v>300</v>
      </c>
      <c r="AO49" s="2">
        <f t="shared" si="1"/>
        <v>0.93457943925233644</v>
      </c>
      <c r="AP49" s="2" t="s">
        <v>200</v>
      </c>
      <c r="AR49" s="2" t="s">
        <v>331</v>
      </c>
    </row>
    <row r="50" spans="1:44">
      <c r="A50" s="67">
        <v>4</v>
      </c>
      <c r="B50" s="2" t="s">
        <v>66</v>
      </c>
      <c r="C50" s="2" t="s">
        <v>67</v>
      </c>
      <c r="D50" s="2">
        <v>28</v>
      </c>
      <c r="G50" s="2">
        <v>3</v>
      </c>
      <c r="I50" s="2">
        <v>18</v>
      </c>
      <c r="L50" s="2">
        <v>2</v>
      </c>
      <c r="Q50" s="2">
        <v>52</v>
      </c>
      <c r="T50" s="2">
        <v>-1</v>
      </c>
      <c r="U50" s="2">
        <v>22</v>
      </c>
      <c r="W50" s="2">
        <v>2</v>
      </c>
      <c r="X50" s="2" t="s">
        <v>200</v>
      </c>
      <c r="Y50" s="2">
        <v>3</v>
      </c>
      <c r="AA50" s="2" t="s">
        <v>303</v>
      </c>
      <c r="AB50" s="2">
        <v>-1</v>
      </c>
      <c r="AC50" s="2">
        <v>44</v>
      </c>
      <c r="AH50" s="2">
        <v>16</v>
      </c>
      <c r="AI50" s="2">
        <v>-1</v>
      </c>
      <c r="AM50" s="2">
        <v>67</v>
      </c>
      <c r="AN50" s="2">
        <f t="shared" si="0"/>
        <v>254</v>
      </c>
      <c r="AO50" s="2">
        <f t="shared" si="1"/>
        <v>0.79127725856697817</v>
      </c>
      <c r="AP50" s="2" t="s">
        <v>198</v>
      </c>
    </row>
    <row r="51" spans="1:44">
      <c r="A51" s="67">
        <v>5</v>
      </c>
      <c r="B51" s="2" t="s">
        <v>68</v>
      </c>
      <c r="C51" s="2" t="s">
        <v>69</v>
      </c>
      <c r="D51" s="2">
        <v>28</v>
      </c>
      <c r="G51" s="2">
        <v>4</v>
      </c>
      <c r="I51" s="2">
        <v>15</v>
      </c>
      <c r="K51" s="2">
        <v>-1</v>
      </c>
      <c r="L51" s="2">
        <v>2</v>
      </c>
      <c r="Q51" s="2">
        <v>41</v>
      </c>
      <c r="T51" s="2">
        <v>-1</v>
      </c>
      <c r="U51" s="2">
        <v>0</v>
      </c>
      <c r="W51" s="2">
        <v>2</v>
      </c>
      <c r="X51" s="2" t="s">
        <v>297</v>
      </c>
      <c r="Y51" s="2">
        <v>3</v>
      </c>
      <c r="Z51" s="2">
        <v>-1</v>
      </c>
      <c r="AA51" s="2" t="s">
        <v>297</v>
      </c>
      <c r="AB51" s="2">
        <v>-1</v>
      </c>
      <c r="AC51" s="2">
        <v>48</v>
      </c>
      <c r="AF51" s="2">
        <v>-1</v>
      </c>
      <c r="AH51" s="2">
        <v>9</v>
      </c>
      <c r="AI51" s="2">
        <v>-1</v>
      </c>
      <c r="AM51" s="2">
        <v>51</v>
      </c>
      <c r="AN51" s="2">
        <f t="shared" si="0"/>
        <v>197</v>
      </c>
      <c r="AO51" s="2">
        <f t="shared" si="1"/>
        <v>0.61370716510903423</v>
      </c>
      <c r="AP51" s="2" t="s">
        <v>239</v>
      </c>
    </row>
    <row r="52" spans="1:44">
      <c r="A52" s="67">
        <v>6</v>
      </c>
      <c r="B52" s="2" t="s">
        <v>70</v>
      </c>
      <c r="C52" s="2" t="s">
        <v>71</v>
      </c>
      <c r="D52" s="2">
        <v>28</v>
      </c>
      <c r="G52" s="2">
        <v>0</v>
      </c>
      <c r="I52" s="2">
        <v>3</v>
      </c>
      <c r="K52" s="2">
        <v>-1</v>
      </c>
      <c r="L52" s="2">
        <v>2</v>
      </c>
      <c r="P52" s="2">
        <v>-1</v>
      </c>
      <c r="Q52" s="2">
        <v>18</v>
      </c>
      <c r="U52" s="2">
        <v>7</v>
      </c>
      <c r="W52" s="2">
        <v>2</v>
      </c>
      <c r="X52" s="2" t="s">
        <v>297</v>
      </c>
      <c r="Y52" s="2">
        <v>0</v>
      </c>
      <c r="Z52" s="2">
        <v>-1</v>
      </c>
      <c r="AA52" s="2" t="s">
        <v>304</v>
      </c>
      <c r="AC52" s="2">
        <v>0</v>
      </c>
      <c r="AF52" s="2">
        <v>-1</v>
      </c>
      <c r="AH52" s="2">
        <v>0</v>
      </c>
      <c r="AI52" s="2">
        <v>-1</v>
      </c>
      <c r="AM52" s="2">
        <v>0</v>
      </c>
      <c r="AN52" s="2">
        <f t="shared" si="0"/>
        <v>55</v>
      </c>
      <c r="AO52" s="2">
        <f t="shared" si="1"/>
        <v>0.17133956386292834</v>
      </c>
      <c r="AP52" s="2" t="s">
        <v>238</v>
      </c>
    </row>
    <row r="53" spans="1:44">
      <c r="A53" s="67">
        <v>7</v>
      </c>
      <c r="B53" s="2" t="s">
        <v>72</v>
      </c>
      <c r="C53" s="2" t="s">
        <v>73</v>
      </c>
      <c r="D53" s="2">
        <v>28</v>
      </c>
      <c r="G53" s="2">
        <v>4</v>
      </c>
      <c r="I53" s="2">
        <v>16</v>
      </c>
      <c r="L53" s="2">
        <v>3</v>
      </c>
      <c r="Q53" s="2">
        <v>42</v>
      </c>
      <c r="U53" s="2">
        <v>20</v>
      </c>
      <c r="W53" s="2">
        <v>2</v>
      </c>
      <c r="Y53" s="2">
        <v>3</v>
      </c>
      <c r="AA53" s="2" t="s">
        <v>239</v>
      </c>
      <c r="AC53" s="2">
        <v>59</v>
      </c>
      <c r="AH53" s="2">
        <v>18</v>
      </c>
      <c r="AM53" s="2">
        <v>71</v>
      </c>
      <c r="AN53" s="2">
        <f t="shared" si="0"/>
        <v>266</v>
      </c>
      <c r="AO53" s="2">
        <f t="shared" si="1"/>
        <v>0.82866043613707163</v>
      </c>
      <c r="AP53" s="2" t="s">
        <v>198</v>
      </c>
    </row>
    <row r="54" spans="1:44">
      <c r="A54" s="67">
        <v>8</v>
      </c>
      <c r="B54" s="2" t="s">
        <v>74</v>
      </c>
      <c r="C54" s="2" t="s">
        <v>75</v>
      </c>
      <c r="D54" s="2">
        <v>28</v>
      </c>
      <c r="G54" s="2">
        <v>3</v>
      </c>
      <c r="I54" s="2">
        <v>13</v>
      </c>
      <c r="L54" s="2">
        <v>3</v>
      </c>
      <c r="Q54" s="2">
        <v>50</v>
      </c>
      <c r="U54" s="2">
        <v>21</v>
      </c>
      <c r="V54" s="2">
        <v>-1</v>
      </c>
      <c r="W54" s="2">
        <v>0</v>
      </c>
      <c r="Y54" s="2">
        <v>3</v>
      </c>
      <c r="AA54" s="2" t="s">
        <v>303</v>
      </c>
      <c r="AC54" s="2">
        <v>55</v>
      </c>
      <c r="AH54" s="2">
        <v>14</v>
      </c>
      <c r="AM54" s="2">
        <v>60</v>
      </c>
      <c r="AN54" s="2">
        <f t="shared" si="0"/>
        <v>249</v>
      </c>
      <c r="AO54" s="2">
        <f t="shared" si="1"/>
        <v>0.77570093457943923</v>
      </c>
      <c r="AP54" s="2" t="s">
        <v>271</v>
      </c>
    </row>
    <row r="55" spans="1:44">
      <c r="A55" s="67">
        <v>9</v>
      </c>
      <c r="B55" s="2" t="s">
        <v>76</v>
      </c>
      <c r="C55" s="2" t="s">
        <v>77</v>
      </c>
      <c r="D55" s="2">
        <v>28</v>
      </c>
      <c r="G55" s="2">
        <v>3</v>
      </c>
      <c r="I55" s="2">
        <v>15</v>
      </c>
      <c r="L55" s="2">
        <v>3</v>
      </c>
      <c r="Q55" s="2">
        <v>36</v>
      </c>
      <c r="U55" s="2">
        <v>23</v>
      </c>
      <c r="W55" s="2">
        <v>2</v>
      </c>
      <c r="Y55" s="2">
        <v>2</v>
      </c>
      <c r="AA55" s="2" t="s">
        <v>295</v>
      </c>
      <c r="AC55" s="2">
        <v>50</v>
      </c>
      <c r="AH55" s="2">
        <v>12</v>
      </c>
      <c r="AI55" s="2">
        <v>-1</v>
      </c>
      <c r="AM55" s="2">
        <v>71</v>
      </c>
      <c r="AN55" s="2">
        <f t="shared" si="0"/>
        <v>244</v>
      </c>
      <c r="AO55" s="2">
        <f t="shared" si="1"/>
        <v>0.76012461059190028</v>
      </c>
      <c r="AP55" s="2" t="s">
        <v>204</v>
      </c>
    </row>
    <row r="56" spans="1:44">
      <c r="A56" s="67">
        <v>10</v>
      </c>
      <c r="B56" s="2" t="s">
        <v>78</v>
      </c>
      <c r="C56" s="2" t="s">
        <v>79</v>
      </c>
      <c r="D56" s="2">
        <v>28</v>
      </c>
      <c r="G56" s="2">
        <v>5</v>
      </c>
      <c r="I56" s="2">
        <v>17</v>
      </c>
      <c r="L56" s="2">
        <v>0</v>
      </c>
      <c r="M56" s="2">
        <v>-1</v>
      </c>
      <c r="Q56" s="2">
        <v>51</v>
      </c>
      <c r="T56" s="2">
        <v>-1</v>
      </c>
      <c r="U56" s="2">
        <v>6</v>
      </c>
      <c r="W56" s="2">
        <v>3</v>
      </c>
      <c r="Y56" s="2">
        <v>7</v>
      </c>
      <c r="AA56" s="2" t="s">
        <v>305</v>
      </c>
      <c r="AB56" s="2">
        <v>-1</v>
      </c>
      <c r="AC56" s="2">
        <v>50</v>
      </c>
      <c r="AF56" s="2">
        <v>-1</v>
      </c>
      <c r="AH56" s="2">
        <v>16</v>
      </c>
      <c r="AM56" s="2">
        <v>69</v>
      </c>
      <c r="AN56" s="2">
        <f t="shared" si="0"/>
        <v>248</v>
      </c>
      <c r="AO56" s="2">
        <f t="shared" si="1"/>
        <v>0.77258566978193144</v>
      </c>
      <c r="AP56" s="2" t="s">
        <v>204</v>
      </c>
    </row>
    <row r="57" spans="1:44">
      <c r="A57" s="67">
        <v>11</v>
      </c>
      <c r="B57" s="2" t="s">
        <v>80</v>
      </c>
      <c r="C57" s="2" t="s">
        <v>81</v>
      </c>
      <c r="D57" s="2">
        <v>28</v>
      </c>
      <c r="G57" s="2">
        <v>5</v>
      </c>
      <c r="I57" s="2">
        <v>22</v>
      </c>
      <c r="L57" s="2">
        <v>3</v>
      </c>
      <c r="Q57" s="2">
        <v>51</v>
      </c>
      <c r="U57" s="2">
        <v>21</v>
      </c>
      <c r="W57" s="2">
        <v>3</v>
      </c>
      <c r="Y57" s="2">
        <v>0</v>
      </c>
      <c r="Z57" s="2">
        <v>-1</v>
      </c>
      <c r="AA57" s="2" t="s">
        <v>297</v>
      </c>
      <c r="AC57" s="2">
        <v>60</v>
      </c>
      <c r="AH57" s="2">
        <v>17</v>
      </c>
      <c r="AM57" s="2">
        <v>71</v>
      </c>
      <c r="AN57" s="2">
        <f t="shared" si="0"/>
        <v>280</v>
      </c>
      <c r="AO57" s="2">
        <f t="shared" si="1"/>
        <v>0.87227414330218067</v>
      </c>
      <c r="AP57" s="2" t="s">
        <v>198</v>
      </c>
    </row>
    <row r="58" spans="1:44">
      <c r="A58" s="67">
        <v>12</v>
      </c>
      <c r="B58" s="2" t="s">
        <v>82</v>
      </c>
      <c r="C58" s="2" t="s">
        <v>83</v>
      </c>
      <c r="D58" s="2">
        <v>28</v>
      </c>
      <c r="G58" s="2">
        <v>3</v>
      </c>
      <c r="I58" s="2">
        <v>15</v>
      </c>
      <c r="L58" s="2">
        <v>4</v>
      </c>
      <c r="Q58" s="2">
        <v>37</v>
      </c>
      <c r="U58" s="2">
        <v>18</v>
      </c>
      <c r="V58" s="2">
        <v>-1</v>
      </c>
      <c r="W58" s="2">
        <v>0</v>
      </c>
      <c r="Y58" s="2">
        <v>4</v>
      </c>
      <c r="AA58" s="2" t="s">
        <v>239</v>
      </c>
      <c r="AC58" s="2">
        <v>37</v>
      </c>
      <c r="AH58" s="2">
        <v>14</v>
      </c>
      <c r="AM58" s="2">
        <v>58</v>
      </c>
      <c r="AN58" s="2">
        <f t="shared" si="0"/>
        <v>217</v>
      </c>
      <c r="AO58" s="2">
        <f t="shared" si="1"/>
        <v>0.67601246105919</v>
      </c>
      <c r="AP58" s="2" t="s">
        <v>197</v>
      </c>
    </row>
    <row r="59" spans="1:44">
      <c r="A59" s="67">
        <v>13</v>
      </c>
      <c r="B59" s="2" t="s">
        <v>84</v>
      </c>
      <c r="C59" s="2" t="s">
        <v>85</v>
      </c>
      <c r="D59" s="2">
        <v>28</v>
      </c>
      <c r="G59" s="2">
        <v>3</v>
      </c>
      <c r="I59" s="2">
        <v>19</v>
      </c>
      <c r="L59" s="2">
        <v>3</v>
      </c>
      <c r="Q59" s="2">
        <v>61</v>
      </c>
      <c r="U59" s="2">
        <v>22</v>
      </c>
      <c r="W59" s="2">
        <v>3</v>
      </c>
      <c r="Y59" s="2">
        <v>3</v>
      </c>
      <c r="AC59" s="2">
        <v>57</v>
      </c>
      <c r="AH59" s="2">
        <v>19</v>
      </c>
      <c r="AM59" s="2">
        <v>83</v>
      </c>
      <c r="AN59" s="2">
        <f t="shared" si="0"/>
        <v>301</v>
      </c>
      <c r="AO59" s="2">
        <f t="shared" si="1"/>
        <v>0.93769470404984423</v>
      </c>
      <c r="AP59" s="2" t="s">
        <v>200</v>
      </c>
    </row>
    <row r="60" spans="1:44">
      <c r="A60" s="67">
        <v>14</v>
      </c>
      <c r="B60" s="2" t="s">
        <v>86</v>
      </c>
      <c r="C60" s="2" t="s">
        <v>87</v>
      </c>
      <c r="D60" s="2">
        <v>28</v>
      </c>
      <c r="G60" s="2">
        <v>2</v>
      </c>
      <c r="I60" s="2">
        <v>19</v>
      </c>
      <c r="L60" s="2">
        <v>4</v>
      </c>
      <c r="Q60" s="2">
        <v>46</v>
      </c>
      <c r="U60" s="2">
        <v>23</v>
      </c>
      <c r="W60" s="2">
        <v>3</v>
      </c>
      <c r="Y60" s="2">
        <v>3</v>
      </c>
      <c r="AA60" s="2" t="s">
        <v>239</v>
      </c>
      <c r="AC60" s="2">
        <v>59</v>
      </c>
      <c r="AH60" s="2">
        <v>21</v>
      </c>
      <c r="AM60" s="2">
        <v>62</v>
      </c>
      <c r="AN60" s="2">
        <f t="shared" si="0"/>
        <v>270</v>
      </c>
      <c r="AO60" s="2">
        <f t="shared" si="1"/>
        <v>0.84112149532710279</v>
      </c>
      <c r="AP60" s="2" t="s">
        <v>199</v>
      </c>
    </row>
    <row r="61" spans="1:44">
      <c r="A61" s="67">
        <v>15</v>
      </c>
      <c r="B61" s="2" t="s">
        <v>88</v>
      </c>
      <c r="C61" s="2" t="s">
        <v>89</v>
      </c>
      <c r="D61" s="2">
        <v>28</v>
      </c>
      <c r="G61" s="2">
        <v>0</v>
      </c>
      <c r="I61" s="2">
        <v>9</v>
      </c>
      <c r="K61" s="2">
        <v>-1</v>
      </c>
      <c r="L61" s="2">
        <v>0</v>
      </c>
      <c r="M61" s="2">
        <v>-1</v>
      </c>
      <c r="Q61" s="2">
        <v>0</v>
      </c>
      <c r="T61" s="2">
        <v>-1</v>
      </c>
      <c r="U61" s="2">
        <v>0</v>
      </c>
      <c r="W61" s="2">
        <v>1</v>
      </c>
      <c r="Y61" s="2">
        <v>2</v>
      </c>
      <c r="AA61" s="2" t="s">
        <v>200</v>
      </c>
      <c r="AB61" s="2">
        <v>-1</v>
      </c>
      <c r="AC61" s="2">
        <v>24</v>
      </c>
      <c r="AF61" s="2">
        <v>-1</v>
      </c>
      <c r="AH61" s="2">
        <v>0</v>
      </c>
      <c r="AI61" s="2">
        <v>-1</v>
      </c>
      <c r="AM61" s="2">
        <v>0</v>
      </c>
      <c r="AN61" s="2">
        <f t="shared" si="0"/>
        <v>58</v>
      </c>
      <c r="AO61" s="2">
        <f t="shared" si="1"/>
        <v>0.18068535825545171</v>
      </c>
      <c r="AP61" s="2" t="s">
        <v>238</v>
      </c>
    </row>
    <row r="62" spans="1:44">
      <c r="A62" s="67">
        <v>16</v>
      </c>
      <c r="B62" s="2" t="s">
        <v>90</v>
      </c>
      <c r="C62" s="2" t="s">
        <v>91</v>
      </c>
      <c r="D62" s="2">
        <v>28</v>
      </c>
      <c r="G62" s="2">
        <v>4</v>
      </c>
      <c r="I62" s="2">
        <v>21</v>
      </c>
      <c r="K62" s="2">
        <v>-1</v>
      </c>
      <c r="L62" s="2">
        <v>2</v>
      </c>
      <c r="Q62" s="2">
        <v>52</v>
      </c>
      <c r="U62" s="2">
        <v>18</v>
      </c>
      <c r="W62" s="2">
        <v>1</v>
      </c>
      <c r="Y62" s="2">
        <v>2</v>
      </c>
      <c r="AA62" s="2" t="s">
        <v>306</v>
      </c>
      <c r="AC62" s="2">
        <v>64</v>
      </c>
      <c r="AH62" s="2">
        <v>21</v>
      </c>
      <c r="AM62" s="2">
        <v>70</v>
      </c>
      <c r="AN62" s="2">
        <f t="shared" si="0"/>
        <v>282</v>
      </c>
      <c r="AO62" s="2">
        <f t="shared" si="1"/>
        <v>0.87850467289719625</v>
      </c>
      <c r="AP62" s="2" t="s">
        <v>195</v>
      </c>
    </row>
    <row r="63" spans="1:44" hidden="1">
      <c r="A63" s="67">
        <v>17</v>
      </c>
      <c r="B63" s="2" t="s">
        <v>92</v>
      </c>
      <c r="C63" s="2" t="s">
        <v>93</v>
      </c>
      <c r="D63" s="2">
        <v>28</v>
      </c>
      <c r="G63" s="2">
        <v>3</v>
      </c>
      <c r="I63" s="2">
        <v>16</v>
      </c>
      <c r="L63" s="2">
        <v>3</v>
      </c>
      <c r="Q63" s="2">
        <v>46</v>
      </c>
      <c r="T63" s="2">
        <v>-1</v>
      </c>
      <c r="U63" s="2">
        <v>0</v>
      </c>
      <c r="W63" s="2">
        <v>0</v>
      </c>
      <c r="Y63" s="2">
        <v>0</v>
      </c>
      <c r="Z63" s="2">
        <v>-1</v>
      </c>
      <c r="AB63" s="2">
        <v>-1</v>
      </c>
      <c r="AC63" s="2">
        <v>0</v>
      </c>
      <c r="AF63" s="2">
        <v>-1</v>
      </c>
      <c r="AH63" s="2">
        <v>0</v>
      </c>
      <c r="AI63" s="2">
        <v>-1</v>
      </c>
      <c r="AN63" s="2">
        <f t="shared" si="0"/>
        <v>91</v>
      </c>
      <c r="AO63" s="2">
        <f t="shared" si="1"/>
        <v>0.2834890965732087</v>
      </c>
    </row>
    <row r="64" spans="1:44" hidden="1">
      <c r="A64" s="67">
        <v>18</v>
      </c>
      <c r="B64" s="2" t="s">
        <v>94</v>
      </c>
      <c r="C64" s="2" t="s">
        <v>95</v>
      </c>
      <c r="D64" s="2">
        <v>28</v>
      </c>
      <c r="G64" s="2">
        <v>0</v>
      </c>
      <c r="I64" s="2">
        <v>-1</v>
      </c>
      <c r="K64" s="2">
        <v>-1</v>
      </c>
      <c r="L64" s="2">
        <v>0</v>
      </c>
      <c r="P64" s="2">
        <v>-1</v>
      </c>
      <c r="Q64" s="2">
        <v>0</v>
      </c>
      <c r="U64" s="2">
        <v>0</v>
      </c>
      <c r="W64" s="2">
        <v>0</v>
      </c>
      <c r="Y64" s="2">
        <v>0</v>
      </c>
      <c r="Z64" s="2">
        <v>-1</v>
      </c>
      <c r="AB64" s="2">
        <v>-1</v>
      </c>
      <c r="AC64" s="2">
        <v>0</v>
      </c>
      <c r="AF64" s="2">
        <v>-1</v>
      </c>
      <c r="AH64" s="2">
        <v>0</v>
      </c>
      <c r="AI64" s="2">
        <v>-1</v>
      </c>
      <c r="AN64" s="2">
        <f t="shared" si="0"/>
        <v>21</v>
      </c>
      <c r="AO64" s="2">
        <f t="shared" si="1"/>
        <v>6.5420560747663545E-2</v>
      </c>
    </row>
    <row r="65" spans="1:42">
      <c r="A65" s="67">
        <v>19</v>
      </c>
      <c r="B65" s="2" t="s">
        <v>96</v>
      </c>
      <c r="C65" s="2" t="s">
        <v>97</v>
      </c>
      <c r="D65" s="2">
        <v>28</v>
      </c>
      <c r="G65" s="2">
        <v>3</v>
      </c>
      <c r="I65" s="2">
        <v>17</v>
      </c>
      <c r="L65" s="2">
        <v>3</v>
      </c>
      <c r="Q65" s="2">
        <v>48</v>
      </c>
      <c r="U65" s="2">
        <v>21</v>
      </c>
      <c r="W65" s="2">
        <v>1</v>
      </c>
      <c r="Y65" s="2">
        <v>3</v>
      </c>
      <c r="AC65" s="2">
        <v>53</v>
      </c>
      <c r="AF65" s="2">
        <v>-1</v>
      </c>
      <c r="AH65" s="2">
        <v>21</v>
      </c>
      <c r="AM65" s="2">
        <v>71</v>
      </c>
      <c r="AN65" s="2">
        <f t="shared" si="0"/>
        <v>268</v>
      </c>
      <c r="AO65" s="2">
        <f t="shared" si="1"/>
        <v>0.83489096573208721</v>
      </c>
      <c r="AP65" s="2" t="s">
        <v>198</v>
      </c>
    </row>
    <row r="66" spans="1:42">
      <c r="A66" s="67">
        <v>20</v>
      </c>
      <c r="B66" s="2" t="s">
        <v>98</v>
      </c>
      <c r="C66" s="2" t="s">
        <v>99</v>
      </c>
      <c r="D66" s="2">
        <v>28</v>
      </c>
      <c r="G66" s="2">
        <v>2</v>
      </c>
      <c r="I66" s="2">
        <v>10</v>
      </c>
      <c r="L66" s="2">
        <v>3</v>
      </c>
      <c r="Q66" s="2">
        <v>37</v>
      </c>
      <c r="T66" s="2">
        <v>-1</v>
      </c>
      <c r="U66" s="2">
        <v>16</v>
      </c>
      <c r="W66" s="2">
        <v>2</v>
      </c>
      <c r="Y66" s="2">
        <v>3</v>
      </c>
      <c r="AC66" s="2">
        <v>46</v>
      </c>
      <c r="AH66" s="2">
        <v>19</v>
      </c>
      <c r="AM66" s="2">
        <v>61</v>
      </c>
      <c r="AN66" s="2">
        <f t="shared" si="0"/>
        <v>226</v>
      </c>
      <c r="AO66" s="2">
        <f t="shared" si="1"/>
        <v>0.70404984423676009</v>
      </c>
      <c r="AP66" s="2" t="s">
        <v>197</v>
      </c>
    </row>
    <row r="67" spans="1:42">
      <c r="A67" s="67">
        <v>21</v>
      </c>
      <c r="B67" s="2" t="s">
        <v>100</v>
      </c>
      <c r="C67" s="2" t="s">
        <v>101</v>
      </c>
      <c r="D67" s="2">
        <v>28</v>
      </c>
      <c r="G67" s="2">
        <v>4</v>
      </c>
      <c r="I67" s="2">
        <v>18</v>
      </c>
      <c r="L67" s="2">
        <v>3</v>
      </c>
      <c r="Q67" s="2">
        <v>45</v>
      </c>
      <c r="T67" s="2">
        <v>-1</v>
      </c>
      <c r="U67" s="2">
        <v>24</v>
      </c>
      <c r="W67" s="2">
        <v>2</v>
      </c>
      <c r="Y67" s="2">
        <v>4</v>
      </c>
      <c r="AC67" s="2">
        <v>46</v>
      </c>
      <c r="AH67" s="2">
        <v>22</v>
      </c>
      <c r="AM67" s="2">
        <v>57</v>
      </c>
      <c r="AN67" s="2">
        <f t="shared" si="0"/>
        <v>252</v>
      </c>
      <c r="AO67" s="2">
        <f t="shared" si="1"/>
        <v>0.78504672897196259</v>
      </c>
      <c r="AP67" s="2" t="s">
        <v>198</v>
      </c>
    </row>
    <row r="68" spans="1:42">
      <c r="A68" s="67">
        <v>22</v>
      </c>
      <c r="B68" s="2" t="s">
        <v>355</v>
      </c>
      <c r="C68" s="2" t="s">
        <v>102</v>
      </c>
      <c r="D68" s="2">
        <v>28</v>
      </c>
      <c r="G68" s="2">
        <v>3</v>
      </c>
      <c r="I68" s="2">
        <v>19</v>
      </c>
      <c r="Q68" s="2">
        <v>58</v>
      </c>
      <c r="U68" s="2">
        <v>19</v>
      </c>
      <c r="W68" s="2">
        <v>2</v>
      </c>
      <c r="Y68" s="2">
        <v>4</v>
      </c>
      <c r="AC68" s="2">
        <v>44</v>
      </c>
      <c r="AH68" s="2">
        <v>21</v>
      </c>
      <c r="AM68" s="2">
        <v>67</v>
      </c>
      <c r="AN68" s="2">
        <f t="shared" ref="AN68:AN85" si="2">SUM(D68:AM68)</f>
        <v>265</v>
      </c>
      <c r="AO68" s="2">
        <f t="shared" si="1"/>
        <v>0.82554517133956384</v>
      </c>
      <c r="AP68" s="2" t="s">
        <v>198</v>
      </c>
    </row>
    <row r="69" spans="1:42">
      <c r="A69" s="67">
        <v>23</v>
      </c>
      <c r="B69" s="2" t="s">
        <v>356</v>
      </c>
      <c r="C69" s="2" t="s">
        <v>103</v>
      </c>
      <c r="D69" s="2">
        <v>28</v>
      </c>
      <c r="G69" s="2">
        <v>3</v>
      </c>
      <c r="I69" s="2">
        <v>14</v>
      </c>
      <c r="L69" s="2">
        <v>2</v>
      </c>
      <c r="Q69" s="2">
        <v>38</v>
      </c>
      <c r="T69" s="2">
        <v>-1</v>
      </c>
      <c r="U69" s="2">
        <v>21</v>
      </c>
      <c r="V69" s="2">
        <v>-1</v>
      </c>
      <c r="W69" s="2">
        <v>0</v>
      </c>
      <c r="Y69" s="2">
        <v>0</v>
      </c>
      <c r="Z69" s="2">
        <v>-1</v>
      </c>
      <c r="AB69" s="2">
        <v>-1</v>
      </c>
      <c r="AC69" s="2">
        <v>34</v>
      </c>
      <c r="AF69" s="2">
        <v>-1</v>
      </c>
      <c r="AH69" s="2">
        <v>19</v>
      </c>
      <c r="AI69" s="2">
        <v>-1</v>
      </c>
      <c r="AM69" s="2">
        <v>44</v>
      </c>
      <c r="AN69" s="2">
        <f t="shared" si="2"/>
        <v>197</v>
      </c>
      <c r="AO69" s="2">
        <f t="shared" ref="AO69:AO85" si="3">AN69/321</f>
        <v>0.61370716510903423</v>
      </c>
      <c r="AP69" s="2" t="s">
        <v>239</v>
      </c>
    </row>
    <row r="70" spans="1:42">
      <c r="A70" s="67">
        <v>24</v>
      </c>
      <c r="B70" s="2" t="s">
        <v>357</v>
      </c>
      <c r="C70" s="2" t="s">
        <v>104</v>
      </c>
      <c r="D70" s="2">
        <v>28</v>
      </c>
      <c r="G70" s="2">
        <v>2</v>
      </c>
      <c r="I70" s="2">
        <v>7</v>
      </c>
      <c r="L70" s="2">
        <v>3</v>
      </c>
      <c r="M70" s="2">
        <v>-1</v>
      </c>
      <c r="Q70" s="2">
        <v>31</v>
      </c>
      <c r="T70" s="2">
        <v>-1</v>
      </c>
      <c r="U70" s="2">
        <v>13</v>
      </c>
      <c r="V70" s="2">
        <v>-1</v>
      </c>
      <c r="W70" s="2">
        <v>0</v>
      </c>
      <c r="Y70" s="2">
        <v>0</v>
      </c>
      <c r="Z70" s="2">
        <v>-1</v>
      </c>
      <c r="AB70" s="2">
        <v>-1</v>
      </c>
      <c r="AC70" s="2">
        <v>0</v>
      </c>
      <c r="AF70" s="2">
        <v>-1</v>
      </c>
      <c r="AH70" s="2">
        <v>0</v>
      </c>
      <c r="AI70" s="2">
        <v>-1</v>
      </c>
      <c r="AM70" s="2">
        <v>0</v>
      </c>
      <c r="AN70" s="2">
        <f t="shared" si="2"/>
        <v>77</v>
      </c>
      <c r="AO70" s="2">
        <f t="shared" si="3"/>
        <v>0.23987538940809969</v>
      </c>
      <c r="AP70" s="2" t="s">
        <v>238</v>
      </c>
    </row>
    <row r="71" spans="1:42">
      <c r="A71" s="67">
        <v>25</v>
      </c>
      <c r="B71" s="2" t="s">
        <v>105</v>
      </c>
      <c r="C71" s="2" t="s">
        <v>106</v>
      </c>
      <c r="D71" s="2">
        <v>28</v>
      </c>
      <c r="G71" s="2">
        <v>2</v>
      </c>
      <c r="I71" s="2">
        <v>21</v>
      </c>
      <c r="Q71" s="2">
        <v>46</v>
      </c>
      <c r="U71" s="2">
        <v>14</v>
      </c>
      <c r="V71" s="2">
        <v>-1</v>
      </c>
      <c r="W71" s="2">
        <v>0</v>
      </c>
      <c r="Y71" s="2">
        <v>7</v>
      </c>
      <c r="AC71" s="2">
        <v>62</v>
      </c>
      <c r="AF71" s="2">
        <v>-1</v>
      </c>
      <c r="AH71" s="2">
        <v>18</v>
      </c>
      <c r="AM71" s="2">
        <v>80</v>
      </c>
      <c r="AN71" s="2">
        <f t="shared" si="2"/>
        <v>276</v>
      </c>
      <c r="AO71" s="2">
        <f t="shared" si="3"/>
        <v>0.85981308411214952</v>
      </c>
      <c r="AP71" s="2" t="s">
        <v>199</v>
      </c>
    </row>
    <row r="72" spans="1:42">
      <c r="A72" s="67">
        <v>26</v>
      </c>
      <c r="B72" s="2" t="s">
        <v>358</v>
      </c>
      <c r="C72" s="2" t="s">
        <v>107</v>
      </c>
      <c r="D72" s="2">
        <v>28</v>
      </c>
      <c r="G72" s="2">
        <v>4</v>
      </c>
      <c r="I72" s="2">
        <v>11</v>
      </c>
      <c r="L72" s="2">
        <v>0</v>
      </c>
      <c r="M72" s="2">
        <v>-1</v>
      </c>
      <c r="Q72" s="2">
        <v>37</v>
      </c>
      <c r="T72" s="2">
        <v>-1</v>
      </c>
      <c r="U72" s="2">
        <v>6</v>
      </c>
      <c r="W72" s="2">
        <v>0</v>
      </c>
      <c r="Y72" s="2">
        <v>4</v>
      </c>
      <c r="AA72" s="2" t="s">
        <v>301</v>
      </c>
      <c r="AC72" s="2">
        <v>45</v>
      </c>
      <c r="AF72" s="2">
        <v>-1</v>
      </c>
      <c r="AH72" s="2">
        <v>10</v>
      </c>
      <c r="AM72" s="2">
        <v>60</v>
      </c>
      <c r="AN72" s="2">
        <f t="shared" si="2"/>
        <v>202</v>
      </c>
      <c r="AO72" s="2">
        <f t="shared" si="3"/>
        <v>0.62928348909657317</v>
      </c>
      <c r="AP72" s="2" t="s">
        <v>197</v>
      </c>
    </row>
    <row r="73" spans="1:42">
      <c r="A73" s="67">
        <v>27</v>
      </c>
      <c r="B73" s="2" t="s">
        <v>108</v>
      </c>
      <c r="C73" s="2" t="s">
        <v>109</v>
      </c>
      <c r="D73" s="2">
        <v>28</v>
      </c>
      <c r="G73" s="2">
        <v>0</v>
      </c>
      <c r="I73" s="2">
        <v>16</v>
      </c>
      <c r="K73" s="2">
        <v>-1</v>
      </c>
      <c r="L73" s="2">
        <v>0</v>
      </c>
      <c r="Q73" s="2">
        <v>47</v>
      </c>
      <c r="U73" s="2">
        <v>18</v>
      </c>
      <c r="W73" s="2">
        <v>0</v>
      </c>
      <c r="Z73" s="2">
        <v>-1</v>
      </c>
      <c r="AA73" s="2" t="s">
        <v>302</v>
      </c>
      <c r="AC73" s="2">
        <v>63</v>
      </c>
      <c r="AF73" s="2">
        <v>-1</v>
      </c>
      <c r="AH73" s="2">
        <v>23</v>
      </c>
      <c r="AM73" s="2">
        <v>75</v>
      </c>
      <c r="AN73" s="2">
        <f t="shared" si="2"/>
        <v>267</v>
      </c>
      <c r="AO73" s="2">
        <f t="shared" si="3"/>
        <v>0.83177570093457942</v>
      </c>
      <c r="AP73" s="2" t="s">
        <v>198</v>
      </c>
    </row>
    <row r="74" spans="1:42">
      <c r="A74" s="67">
        <v>28</v>
      </c>
      <c r="B74" s="2" t="s">
        <v>359</v>
      </c>
      <c r="C74" s="2" t="s">
        <v>110</v>
      </c>
      <c r="D74" s="2">
        <v>28</v>
      </c>
      <c r="G74" s="2">
        <v>4</v>
      </c>
      <c r="I74" s="2">
        <v>15</v>
      </c>
      <c r="L74" s="2">
        <v>3</v>
      </c>
      <c r="Q74" s="2">
        <v>48</v>
      </c>
      <c r="U74" s="2">
        <v>21</v>
      </c>
      <c r="W74" s="2">
        <v>2</v>
      </c>
      <c r="Z74" s="2">
        <v>-1</v>
      </c>
      <c r="AA74" s="2" t="s">
        <v>303</v>
      </c>
      <c r="AC74" s="2">
        <v>53</v>
      </c>
      <c r="AH74" s="2">
        <v>21</v>
      </c>
      <c r="AI74" s="2">
        <v>-1</v>
      </c>
      <c r="AM74" s="2">
        <v>66</v>
      </c>
      <c r="AN74" s="2">
        <f t="shared" si="2"/>
        <v>259</v>
      </c>
      <c r="AO74" s="2">
        <f t="shared" si="3"/>
        <v>0.80685358255451711</v>
      </c>
      <c r="AP74" s="2" t="s">
        <v>198</v>
      </c>
    </row>
    <row r="75" spans="1:42">
      <c r="A75" s="67">
        <v>29</v>
      </c>
      <c r="B75" s="2" t="s">
        <v>111</v>
      </c>
      <c r="C75" s="2" t="s">
        <v>112</v>
      </c>
      <c r="D75" s="2">
        <v>28</v>
      </c>
      <c r="G75" s="2">
        <v>2</v>
      </c>
      <c r="I75" s="2">
        <v>0</v>
      </c>
      <c r="K75" s="2">
        <v>-1</v>
      </c>
      <c r="L75" s="2">
        <v>2</v>
      </c>
      <c r="Q75" s="2">
        <v>32</v>
      </c>
      <c r="U75" s="2">
        <v>6</v>
      </c>
      <c r="W75" s="2">
        <v>2</v>
      </c>
      <c r="Y75" s="2">
        <v>5</v>
      </c>
      <c r="AA75" s="2" t="s">
        <v>297</v>
      </c>
      <c r="AC75" s="2">
        <v>50</v>
      </c>
      <c r="AH75" s="2">
        <v>6</v>
      </c>
      <c r="AM75" s="2">
        <v>66</v>
      </c>
      <c r="AN75" s="2">
        <f t="shared" si="2"/>
        <v>198</v>
      </c>
      <c r="AO75" s="2">
        <f t="shared" si="3"/>
        <v>0.61682242990654201</v>
      </c>
      <c r="AP75" s="2" t="s">
        <v>246</v>
      </c>
    </row>
    <row r="76" spans="1:42">
      <c r="A76" s="67">
        <v>30</v>
      </c>
      <c r="B76" s="2" t="s">
        <v>360</v>
      </c>
      <c r="C76" s="2" t="s">
        <v>113</v>
      </c>
      <c r="D76" s="2">
        <v>28</v>
      </c>
      <c r="G76" s="2">
        <v>0</v>
      </c>
      <c r="I76" s="2">
        <v>4</v>
      </c>
      <c r="K76" s="2">
        <v>-1</v>
      </c>
      <c r="L76" s="2">
        <v>3</v>
      </c>
      <c r="Q76" s="2">
        <v>34</v>
      </c>
      <c r="T76" s="2">
        <v>-1</v>
      </c>
      <c r="U76" s="2">
        <v>9</v>
      </c>
      <c r="W76" s="2">
        <v>0</v>
      </c>
      <c r="Z76" s="2">
        <v>-1</v>
      </c>
      <c r="AA76" s="2" t="s">
        <v>304</v>
      </c>
      <c r="AB76" s="2">
        <v>-1</v>
      </c>
      <c r="AC76" s="2">
        <v>34</v>
      </c>
      <c r="AF76" s="2">
        <v>-1</v>
      </c>
      <c r="AH76" s="2">
        <v>2</v>
      </c>
      <c r="AI76" s="2">
        <v>-1</v>
      </c>
      <c r="AM76" s="2">
        <v>0</v>
      </c>
      <c r="AN76" s="2">
        <f t="shared" si="2"/>
        <v>108</v>
      </c>
      <c r="AO76" s="2">
        <f t="shared" si="3"/>
        <v>0.3364485981308411</v>
      </c>
      <c r="AP76" s="2" t="s">
        <v>238</v>
      </c>
    </row>
    <row r="77" spans="1:42">
      <c r="A77" s="67">
        <v>31</v>
      </c>
      <c r="B77" s="2" t="s">
        <v>114</v>
      </c>
      <c r="C77" s="2" t="s">
        <v>115</v>
      </c>
      <c r="D77" s="2">
        <v>28</v>
      </c>
      <c r="G77" s="2">
        <v>0</v>
      </c>
      <c r="I77" s="2">
        <v>9</v>
      </c>
      <c r="L77" s="2">
        <v>2</v>
      </c>
      <c r="Q77" s="2">
        <v>38</v>
      </c>
      <c r="U77" s="2">
        <v>23</v>
      </c>
      <c r="W77" s="2">
        <v>2</v>
      </c>
      <c r="Z77" s="2">
        <v>-1</v>
      </c>
      <c r="AA77" s="2" t="s">
        <v>239</v>
      </c>
      <c r="AB77" s="2">
        <v>-1</v>
      </c>
      <c r="AC77" s="2">
        <v>57</v>
      </c>
      <c r="AH77" s="2">
        <v>18</v>
      </c>
      <c r="AM77" s="2">
        <v>49</v>
      </c>
      <c r="AN77" s="2">
        <f t="shared" si="2"/>
        <v>224</v>
      </c>
      <c r="AO77" s="2">
        <f t="shared" si="3"/>
        <v>0.69781931464174451</v>
      </c>
      <c r="AP77" s="2" t="s">
        <v>197</v>
      </c>
    </row>
    <row r="78" spans="1:42">
      <c r="A78" s="67">
        <v>32</v>
      </c>
      <c r="B78" s="2" t="s">
        <v>116</v>
      </c>
      <c r="C78" s="2" t="s">
        <v>117</v>
      </c>
      <c r="D78" s="2">
        <v>28</v>
      </c>
      <c r="G78" s="2">
        <v>5</v>
      </c>
      <c r="I78" s="2">
        <v>21</v>
      </c>
      <c r="L78" s="2">
        <v>3</v>
      </c>
      <c r="Q78" s="2">
        <v>60</v>
      </c>
      <c r="U78" s="2">
        <v>22</v>
      </c>
      <c r="W78" s="2">
        <v>0</v>
      </c>
      <c r="Y78" s="2">
        <v>2</v>
      </c>
      <c r="Z78" s="2">
        <v>-1</v>
      </c>
      <c r="AA78" s="2" t="s">
        <v>303</v>
      </c>
      <c r="AC78" s="2">
        <v>61</v>
      </c>
      <c r="AH78" s="2">
        <v>19</v>
      </c>
      <c r="AM78" s="2">
        <v>71</v>
      </c>
      <c r="AN78" s="2">
        <f t="shared" si="2"/>
        <v>291</v>
      </c>
      <c r="AO78" s="2">
        <f t="shared" si="3"/>
        <v>0.90654205607476634</v>
      </c>
      <c r="AP78" s="2" t="s">
        <v>200</v>
      </c>
    </row>
    <row r="79" spans="1:42">
      <c r="A79" s="67">
        <v>33</v>
      </c>
      <c r="B79" s="2" t="s">
        <v>118</v>
      </c>
      <c r="C79" s="2" t="s">
        <v>119</v>
      </c>
      <c r="D79" s="2">
        <v>28</v>
      </c>
      <c r="G79" s="2">
        <v>1</v>
      </c>
      <c r="I79" s="2">
        <v>17</v>
      </c>
      <c r="K79" s="2">
        <v>-1</v>
      </c>
      <c r="L79" s="2">
        <v>3</v>
      </c>
      <c r="Q79" s="2">
        <v>17</v>
      </c>
      <c r="T79" s="2">
        <v>-1</v>
      </c>
      <c r="U79" s="2">
        <v>9</v>
      </c>
      <c r="W79" s="2">
        <v>0</v>
      </c>
      <c r="Z79" s="2">
        <v>-1</v>
      </c>
      <c r="AA79" s="2" t="s">
        <v>295</v>
      </c>
      <c r="AB79" s="2">
        <v>-1</v>
      </c>
      <c r="AC79" s="2">
        <v>0</v>
      </c>
      <c r="AF79" s="2">
        <v>-1</v>
      </c>
      <c r="AH79" s="2">
        <v>0</v>
      </c>
      <c r="AI79" s="2">
        <v>-1</v>
      </c>
      <c r="AM79" s="2">
        <v>0</v>
      </c>
      <c r="AN79" s="2">
        <f t="shared" si="2"/>
        <v>69</v>
      </c>
      <c r="AO79" s="2">
        <f t="shared" si="3"/>
        <v>0.21495327102803738</v>
      </c>
      <c r="AP79" s="2" t="s">
        <v>238</v>
      </c>
    </row>
    <row r="80" spans="1:42">
      <c r="A80" s="67">
        <v>34</v>
      </c>
      <c r="B80" s="2" t="s">
        <v>120</v>
      </c>
      <c r="C80" s="2" t="s">
        <v>121</v>
      </c>
      <c r="D80" s="2">
        <v>28</v>
      </c>
      <c r="G80" s="2">
        <v>0</v>
      </c>
      <c r="I80" s="2">
        <v>9</v>
      </c>
      <c r="K80" s="2">
        <v>-1</v>
      </c>
      <c r="L80" s="2">
        <v>0</v>
      </c>
      <c r="M80" s="2">
        <v>-1</v>
      </c>
      <c r="Q80" s="2">
        <v>24</v>
      </c>
      <c r="U80" s="2">
        <v>4</v>
      </c>
      <c r="W80" s="2">
        <v>2</v>
      </c>
      <c r="Y80" s="2">
        <v>2</v>
      </c>
      <c r="Z80" s="2">
        <v>-1</v>
      </c>
      <c r="AA80" s="2" t="s">
        <v>305</v>
      </c>
      <c r="AB80" s="2">
        <v>-1</v>
      </c>
      <c r="AC80" s="2">
        <v>0</v>
      </c>
      <c r="AF80" s="2">
        <v>-1</v>
      </c>
      <c r="AH80" s="2">
        <v>0</v>
      </c>
      <c r="AI80" s="2">
        <v>-1</v>
      </c>
      <c r="AM80" s="2">
        <v>0</v>
      </c>
      <c r="AN80" s="2">
        <f t="shared" si="2"/>
        <v>63</v>
      </c>
      <c r="AO80" s="2">
        <f t="shared" si="3"/>
        <v>0.19626168224299065</v>
      </c>
      <c r="AP80" s="2" t="s">
        <v>238</v>
      </c>
    </row>
    <row r="81" spans="1:42">
      <c r="A81" s="67">
        <v>35</v>
      </c>
      <c r="B81" s="2" t="s">
        <v>122</v>
      </c>
      <c r="C81" s="2" t="s">
        <v>123</v>
      </c>
      <c r="D81" s="2">
        <v>28</v>
      </c>
      <c r="G81" s="2">
        <v>5</v>
      </c>
      <c r="I81" s="2">
        <v>20</v>
      </c>
      <c r="L81" s="2">
        <v>0</v>
      </c>
      <c r="M81" s="2">
        <v>-1</v>
      </c>
      <c r="Q81" s="2">
        <v>57</v>
      </c>
      <c r="T81" s="2">
        <v>-1</v>
      </c>
      <c r="U81" s="2">
        <v>21</v>
      </c>
      <c r="W81" s="2">
        <v>3</v>
      </c>
      <c r="AA81" s="2" t="s">
        <v>297</v>
      </c>
      <c r="AC81" s="2">
        <v>53</v>
      </c>
      <c r="AH81" s="2">
        <v>23</v>
      </c>
      <c r="AI81" s="2">
        <v>-1</v>
      </c>
      <c r="AM81" s="2">
        <v>71</v>
      </c>
      <c r="AN81" s="2">
        <f t="shared" si="2"/>
        <v>278</v>
      </c>
      <c r="AO81" s="2">
        <f t="shared" si="3"/>
        <v>0.86604361370716509</v>
      </c>
      <c r="AP81" s="2" t="s">
        <v>199</v>
      </c>
    </row>
    <row r="82" spans="1:42">
      <c r="A82" s="67">
        <v>36</v>
      </c>
      <c r="B82" s="2" t="s">
        <v>124</v>
      </c>
      <c r="C82" s="2" t="s">
        <v>125</v>
      </c>
      <c r="D82" s="2">
        <v>28</v>
      </c>
      <c r="G82" s="2">
        <v>4</v>
      </c>
      <c r="I82" s="2">
        <v>17</v>
      </c>
      <c r="L82" s="2">
        <v>3</v>
      </c>
      <c r="Q82" s="2">
        <v>38</v>
      </c>
      <c r="U82" s="2">
        <v>19</v>
      </c>
      <c r="W82" s="2">
        <v>2</v>
      </c>
      <c r="Y82" s="2">
        <v>3</v>
      </c>
      <c r="AB82" s="2">
        <v>-1</v>
      </c>
      <c r="AC82" s="2">
        <v>40</v>
      </c>
      <c r="AF82" s="2">
        <v>-1</v>
      </c>
      <c r="AH82" s="2">
        <v>16</v>
      </c>
      <c r="AM82" s="2">
        <v>54</v>
      </c>
      <c r="AN82" s="2">
        <f t="shared" si="2"/>
        <v>222</v>
      </c>
      <c r="AO82" s="2">
        <f t="shared" si="3"/>
        <v>0.69158878504672894</v>
      </c>
      <c r="AP82" s="2" t="s">
        <v>197</v>
      </c>
    </row>
    <row r="83" spans="1:42" hidden="1">
      <c r="A83" s="67">
        <v>37</v>
      </c>
      <c r="B83" s="2" t="s">
        <v>126</v>
      </c>
      <c r="C83" s="2" t="s">
        <v>127</v>
      </c>
      <c r="D83" s="2">
        <v>28</v>
      </c>
      <c r="G83" s="2">
        <v>3</v>
      </c>
      <c r="I83" s="2">
        <v>0</v>
      </c>
      <c r="K83" s="2">
        <v>-1</v>
      </c>
      <c r="L83" s="2">
        <v>0</v>
      </c>
      <c r="Q83" s="2">
        <v>38</v>
      </c>
      <c r="T83" s="2">
        <v>-1</v>
      </c>
      <c r="U83" s="2">
        <v>0</v>
      </c>
      <c r="W83" s="2">
        <v>0</v>
      </c>
      <c r="Z83" s="2">
        <v>-1</v>
      </c>
      <c r="AB83" s="2">
        <v>-1</v>
      </c>
      <c r="AC83" s="2">
        <v>0</v>
      </c>
      <c r="AF83" s="2">
        <v>-1</v>
      </c>
      <c r="AH83" s="2">
        <v>0</v>
      </c>
      <c r="AI83" s="2">
        <v>-1</v>
      </c>
      <c r="AN83" s="2">
        <f t="shared" si="2"/>
        <v>63</v>
      </c>
      <c r="AO83" s="2">
        <f t="shared" si="3"/>
        <v>0.19626168224299065</v>
      </c>
    </row>
    <row r="84" spans="1:42">
      <c r="A84" s="67">
        <v>38</v>
      </c>
      <c r="B84" s="2" t="s">
        <v>128</v>
      </c>
      <c r="C84" s="2" t="s">
        <v>129</v>
      </c>
      <c r="D84" s="2">
        <v>28</v>
      </c>
      <c r="G84" s="2">
        <v>3</v>
      </c>
      <c r="I84" s="2">
        <v>21</v>
      </c>
      <c r="K84" s="2">
        <v>-1</v>
      </c>
      <c r="L84" s="2">
        <v>2</v>
      </c>
      <c r="Q84" s="2">
        <v>53</v>
      </c>
      <c r="U84" s="2">
        <v>20</v>
      </c>
      <c r="W84" s="2">
        <v>1</v>
      </c>
      <c r="Y84" s="2">
        <v>6</v>
      </c>
      <c r="AA84" s="2" t="s">
        <v>239</v>
      </c>
      <c r="AC84" s="2">
        <v>57</v>
      </c>
      <c r="AH84" s="2">
        <v>17</v>
      </c>
      <c r="AM84" s="2">
        <v>73</v>
      </c>
      <c r="AN84" s="2">
        <f t="shared" si="2"/>
        <v>280</v>
      </c>
      <c r="AO84" s="2">
        <f t="shared" si="3"/>
        <v>0.87227414330218067</v>
      </c>
      <c r="AP84" s="2" t="s">
        <v>199</v>
      </c>
    </row>
    <row r="85" spans="1:42" ht="14" customHeight="1">
      <c r="A85" s="67">
        <v>39</v>
      </c>
      <c r="B85" s="2" t="s">
        <v>130</v>
      </c>
      <c r="C85" s="2" t="s">
        <v>131</v>
      </c>
      <c r="D85" s="2">
        <v>28</v>
      </c>
      <c r="G85" s="2">
        <v>0</v>
      </c>
      <c r="I85" s="2">
        <v>17</v>
      </c>
      <c r="L85" s="2">
        <v>3</v>
      </c>
      <c r="Q85" s="2">
        <v>26</v>
      </c>
      <c r="T85" s="2">
        <v>-1</v>
      </c>
      <c r="U85" s="2">
        <v>8</v>
      </c>
      <c r="W85" s="2">
        <v>0</v>
      </c>
      <c r="AA85" s="2" t="s">
        <v>200</v>
      </c>
      <c r="AB85" s="2">
        <v>-1</v>
      </c>
      <c r="AC85" s="2">
        <v>28</v>
      </c>
      <c r="AF85" s="2">
        <v>-1</v>
      </c>
      <c r="AH85" s="2">
        <v>3</v>
      </c>
      <c r="AM85" s="2">
        <v>50</v>
      </c>
      <c r="AN85" s="2">
        <f t="shared" si="2"/>
        <v>160</v>
      </c>
      <c r="AO85" s="2">
        <f t="shared" si="3"/>
        <v>0.49844236760124611</v>
      </c>
      <c r="AP85" s="2" t="s">
        <v>238</v>
      </c>
    </row>
    <row r="86" spans="1:42" ht="66" customHeight="1">
      <c r="A86" s="102">
        <v>33694</v>
      </c>
      <c r="B86" s="2" t="s">
        <v>185</v>
      </c>
      <c r="C86" s="2">
        <v>33694</v>
      </c>
      <c r="D86" s="2" t="s">
        <v>213</v>
      </c>
      <c r="AA86" s="2" t="s">
        <v>306</v>
      </c>
    </row>
    <row r="87" spans="1:42" ht="86" hidden="1" customHeight="1">
      <c r="A87" s="102"/>
      <c r="D87" s="2" t="s">
        <v>191</v>
      </c>
      <c r="G87" s="2" t="s">
        <v>192</v>
      </c>
      <c r="H87" s="2" t="s">
        <v>189</v>
      </c>
      <c r="I87" s="2" t="s">
        <v>193</v>
      </c>
      <c r="K87" s="2" t="s">
        <v>194</v>
      </c>
      <c r="L87" s="2" t="s">
        <v>202</v>
      </c>
      <c r="M87" s="2" t="s">
        <v>203</v>
      </c>
    </row>
    <row r="88" spans="1:42">
      <c r="A88" s="67">
        <v>1</v>
      </c>
      <c r="B88" s="2" t="s">
        <v>362</v>
      </c>
      <c r="C88" s="2" t="s">
        <v>132</v>
      </c>
      <c r="I88" s="2" t="s">
        <v>195</v>
      </c>
      <c r="L88" s="2">
        <v>0</v>
      </c>
      <c r="M88" s="2">
        <v>0</v>
      </c>
    </row>
    <row r="89" spans="1:42">
      <c r="A89" s="67">
        <v>2</v>
      </c>
      <c r="B89" s="2" t="s">
        <v>133</v>
      </c>
      <c r="C89" s="2" t="s">
        <v>134</v>
      </c>
      <c r="G89" s="2">
        <v>-1</v>
      </c>
      <c r="I89" s="2" t="s">
        <v>196</v>
      </c>
      <c r="L89" s="2">
        <v>14</v>
      </c>
      <c r="M89" s="2">
        <v>0</v>
      </c>
    </row>
    <row r="90" spans="1:42">
      <c r="A90" s="67">
        <v>3</v>
      </c>
      <c r="B90" s="2" t="s">
        <v>5</v>
      </c>
      <c r="C90" s="2" t="s">
        <v>6</v>
      </c>
      <c r="I90" s="2" t="s">
        <v>197</v>
      </c>
      <c r="L90" s="2">
        <v>13</v>
      </c>
      <c r="M90" s="2" t="s">
        <v>200</v>
      </c>
    </row>
    <row r="91" spans="1:42">
      <c r="A91" s="67">
        <v>4</v>
      </c>
      <c r="B91" s="2" t="s">
        <v>361</v>
      </c>
      <c r="C91" s="2" t="s">
        <v>135</v>
      </c>
      <c r="G91" s="2">
        <v>-1</v>
      </c>
      <c r="I91" s="2" t="s">
        <v>196</v>
      </c>
      <c r="L91" s="2">
        <v>5</v>
      </c>
      <c r="M91" s="2">
        <v>0</v>
      </c>
    </row>
    <row r="92" spans="1:42">
      <c r="A92" s="67">
        <v>5</v>
      </c>
      <c r="B92" s="2" t="s">
        <v>220</v>
      </c>
      <c r="C92" s="2" t="s">
        <v>136</v>
      </c>
      <c r="I92" s="2" t="s">
        <v>198</v>
      </c>
      <c r="L92" s="2">
        <v>8</v>
      </c>
      <c r="M92" s="2" t="s">
        <v>200</v>
      </c>
    </row>
    <row r="93" spans="1:42">
      <c r="A93" s="67">
        <v>6</v>
      </c>
      <c r="B93" s="2" t="s">
        <v>137</v>
      </c>
      <c r="C93" s="2" t="s">
        <v>138</v>
      </c>
      <c r="I93" s="2" t="s">
        <v>196</v>
      </c>
      <c r="L93" s="2">
        <v>10</v>
      </c>
      <c r="M93" s="2">
        <v>0</v>
      </c>
    </row>
    <row r="94" spans="1:42">
      <c r="A94" s="67">
        <v>7</v>
      </c>
      <c r="B94" s="2" t="s">
        <v>139</v>
      </c>
      <c r="C94" s="2" t="s">
        <v>140</v>
      </c>
      <c r="I94" s="2" t="s">
        <v>195</v>
      </c>
      <c r="L94" s="2">
        <v>13</v>
      </c>
      <c r="M94" s="2" t="s">
        <v>200</v>
      </c>
    </row>
    <row r="95" spans="1:42">
      <c r="A95" s="67">
        <v>8</v>
      </c>
      <c r="B95" s="2" t="s">
        <v>363</v>
      </c>
      <c r="C95" s="2" t="s">
        <v>141</v>
      </c>
      <c r="I95" s="2" t="s">
        <v>195</v>
      </c>
      <c r="L95" s="2">
        <v>10</v>
      </c>
      <c r="M95" s="2" t="s">
        <v>200</v>
      </c>
    </row>
    <row r="96" spans="1:42">
      <c r="A96" s="67">
        <v>9</v>
      </c>
      <c r="B96" s="2" t="s">
        <v>364</v>
      </c>
      <c r="C96" s="2" t="s">
        <v>142</v>
      </c>
      <c r="G96" s="2">
        <v>-1</v>
      </c>
      <c r="I96" s="2">
        <v>0</v>
      </c>
      <c r="L96" s="2">
        <v>14</v>
      </c>
      <c r="M96" s="2" t="s">
        <v>200</v>
      </c>
    </row>
    <row r="97" spans="1:13">
      <c r="A97" s="67">
        <v>10</v>
      </c>
      <c r="B97" s="2" t="s">
        <v>225</v>
      </c>
      <c r="C97" s="2" t="s">
        <v>143</v>
      </c>
      <c r="G97" s="2">
        <v>-1</v>
      </c>
      <c r="I97" s="2">
        <v>0</v>
      </c>
      <c r="L97" s="2">
        <v>14</v>
      </c>
      <c r="M97" s="2" t="s">
        <v>200</v>
      </c>
    </row>
    <row r="98" spans="1:13">
      <c r="A98" s="67">
        <v>11</v>
      </c>
      <c r="B98" s="2" t="s">
        <v>144</v>
      </c>
      <c r="C98" s="2" t="s">
        <v>145</v>
      </c>
      <c r="I98" s="2" t="s">
        <v>199</v>
      </c>
      <c r="L98" s="2">
        <v>14</v>
      </c>
      <c r="M98" s="2">
        <v>0</v>
      </c>
    </row>
    <row r="99" spans="1:13">
      <c r="A99" s="67">
        <v>12</v>
      </c>
      <c r="B99" s="2" t="s">
        <v>146</v>
      </c>
      <c r="C99" s="2" t="s">
        <v>147</v>
      </c>
      <c r="G99" s="2">
        <v>-1</v>
      </c>
      <c r="I99" s="2">
        <v>0</v>
      </c>
      <c r="L99" s="2">
        <v>10</v>
      </c>
      <c r="M99" s="2" t="s">
        <v>200</v>
      </c>
    </row>
    <row r="100" spans="1:13">
      <c r="A100" s="67">
        <v>13</v>
      </c>
      <c r="B100" s="2" t="s">
        <v>365</v>
      </c>
      <c r="C100" s="2" t="s">
        <v>148</v>
      </c>
      <c r="I100" s="2" t="s">
        <v>205</v>
      </c>
      <c r="L100" s="2">
        <v>14</v>
      </c>
      <c r="M100" s="2" t="s">
        <v>200</v>
      </c>
    </row>
    <row r="101" spans="1:13">
      <c r="A101" s="67">
        <v>14</v>
      </c>
      <c r="B101" s="2" t="s">
        <v>149</v>
      </c>
      <c r="C101" s="2" t="s">
        <v>150</v>
      </c>
      <c r="I101" s="2" t="s">
        <v>201</v>
      </c>
      <c r="L101" s="2">
        <v>13</v>
      </c>
      <c r="M101" s="2">
        <v>0</v>
      </c>
    </row>
    <row r="102" spans="1:13">
      <c r="A102" s="67">
        <v>15</v>
      </c>
      <c r="B102" s="2" t="s">
        <v>151</v>
      </c>
      <c r="C102" s="2" t="s">
        <v>152</v>
      </c>
      <c r="G102" s="2">
        <v>-1</v>
      </c>
      <c r="H102" s="2" t="s">
        <v>190</v>
      </c>
      <c r="I102" s="2">
        <v>0</v>
      </c>
      <c r="L102" s="2">
        <v>4</v>
      </c>
      <c r="M102" s="2">
        <v>0</v>
      </c>
    </row>
    <row r="103" spans="1:13">
      <c r="A103" s="67">
        <v>16</v>
      </c>
      <c r="B103" s="2" t="s">
        <v>153</v>
      </c>
      <c r="C103" s="2" t="s">
        <v>154</v>
      </c>
      <c r="G103" s="2">
        <v>-1</v>
      </c>
      <c r="I103" s="2">
        <v>0</v>
      </c>
      <c r="L103" s="2">
        <v>6</v>
      </c>
      <c r="M103" s="2">
        <v>0</v>
      </c>
    </row>
    <row r="104" spans="1:13">
      <c r="A104" s="67">
        <v>17</v>
      </c>
      <c r="B104" s="2" t="s">
        <v>155</v>
      </c>
      <c r="C104" s="2" t="s">
        <v>156</v>
      </c>
      <c r="I104" s="2" t="s">
        <v>195</v>
      </c>
      <c r="L104" s="2">
        <v>14</v>
      </c>
      <c r="M104" s="2">
        <v>0</v>
      </c>
    </row>
    <row r="105" spans="1:13">
      <c r="A105" s="67">
        <v>18</v>
      </c>
      <c r="B105" s="2" t="s">
        <v>366</v>
      </c>
      <c r="C105" s="2" t="s">
        <v>157</v>
      </c>
      <c r="I105" s="2" t="s">
        <v>200</v>
      </c>
      <c r="K105" s="2" t="s">
        <v>206</v>
      </c>
      <c r="L105" s="2">
        <v>9</v>
      </c>
      <c r="M105" s="2" t="s">
        <v>200</v>
      </c>
    </row>
    <row r="106" spans="1:13">
      <c r="A106" s="67">
        <v>19</v>
      </c>
      <c r="B106" s="2" t="s">
        <v>158</v>
      </c>
      <c r="C106" s="2" t="s">
        <v>159</v>
      </c>
      <c r="I106" s="2" t="s">
        <v>195</v>
      </c>
      <c r="L106" s="2">
        <v>0</v>
      </c>
      <c r="M106" s="2">
        <v>0</v>
      </c>
    </row>
    <row r="107" spans="1:13">
      <c r="A107" s="67">
        <v>20</v>
      </c>
      <c r="B107" s="2" t="s">
        <v>160</v>
      </c>
      <c r="C107" s="2" t="s">
        <v>161</v>
      </c>
      <c r="G107" s="2">
        <v>-1</v>
      </c>
      <c r="I107" s="2">
        <v>0</v>
      </c>
      <c r="L107" s="2">
        <v>6</v>
      </c>
      <c r="M107" s="2" t="s">
        <v>200</v>
      </c>
    </row>
    <row r="108" spans="1:13">
      <c r="A108" s="67">
        <v>21</v>
      </c>
      <c r="B108" s="2" t="s">
        <v>367</v>
      </c>
      <c r="C108" s="2" t="s">
        <v>162</v>
      </c>
      <c r="I108" s="2" t="s">
        <v>200</v>
      </c>
      <c r="L108" s="2">
        <v>11</v>
      </c>
      <c r="M108" s="2" t="s">
        <v>200</v>
      </c>
    </row>
    <row r="109" spans="1:13">
      <c r="A109" s="67">
        <v>22</v>
      </c>
      <c r="B109" s="2" t="s">
        <v>368</v>
      </c>
      <c r="C109" s="2" t="s">
        <v>163</v>
      </c>
      <c r="I109" s="2" t="s">
        <v>195</v>
      </c>
      <c r="L109" s="2">
        <v>14</v>
      </c>
      <c r="M109" s="2" t="s">
        <v>200</v>
      </c>
    </row>
    <row r="110" spans="1:13">
      <c r="A110" s="67">
        <v>23</v>
      </c>
      <c r="B110" s="2" t="s">
        <v>369</v>
      </c>
      <c r="C110" s="2" t="s">
        <v>164</v>
      </c>
      <c r="I110" s="2" t="s">
        <v>200</v>
      </c>
      <c r="L110" s="2">
        <v>6</v>
      </c>
      <c r="M110" s="2">
        <v>0</v>
      </c>
    </row>
    <row r="111" spans="1:13">
      <c r="A111" s="67">
        <v>24</v>
      </c>
      <c r="B111" s="2" t="s">
        <v>370</v>
      </c>
      <c r="C111" s="2" t="s">
        <v>165</v>
      </c>
      <c r="G111" s="2">
        <v>-1</v>
      </c>
      <c r="I111" s="2">
        <v>0</v>
      </c>
      <c r="L111" s="2">
        <v>0</v>
      </c>
      <c r="M111" s="2">
        <v>0</v>
      </c>
    </row>
    <row r="112" spans="1:13">
      <c r="A112" s="67">
        <v>25</v>
      </c>
      <c r="B112" s="2" t="s">
        <v>166</v>
      </c>
      <c r="C112" s="2" t="s">
        <v>167</v>
      </c>
      <c r="I112" s="2" t="s">
        <v>195</v>
      </c>
      <c r="L112" s="2">
        <v>14</v>
      </c>
      <c r="M112" s="2">
        <v>0</v>
      </c>
    </row>
    <row r="113" spans="1:13">
      <c r="A113" s="67">
        <v>26</v>
      </c>
      <c r="B113" s="2" t="s">
        <v>371</v>
      </c>
      <c r="C113" s="2" t="s">
        <v>168</v>
      </c>
      <c r="G113" s="2">
        <v>-1</v>
      </c>
      <c r="H113" s="2" t="s">
        <v>190</v>
      </c>
      <c r="I113" s="2" t="s">
        <v>204</v>
      </c>
      <c r="L113" s="2">
        <v>13</v>
      </c>
      <c r="M113" s="2">
        <v>0</v>
      </c>
    </row>
    <row r="114" spans="1:13">
      <c r="A114" s="67">
        <v>27</v>
      </c>
      <c r="B114" s="2" t="s">
        <v>372</v>
      </c>
      <c r="C114" s="2" t="s">
        <v>169</v>
      </c>
      <c r="G114" s="2">
        <v>-1</v>
      </c>
      <c r="I114" s="2" t="s">
        <v>197</v>
      </c>
      <c r="L114" s="2">
        <v>3</v>
      </c>
      <c r="M114" s="2">
        <v>0</v>
      </c>
    </row>
    <row r="115" spans="1:13">
      <c r="A115" s="67">
        <v>28</v>
      </c>
      <c r="B115" s="2" t="s">
        <v>373</v>
      </c>
      <c r="C115" s="2" t="s">
        <v>170</v>
      </c>
      <c r="I115" s="2" t="s">
        <v>200</v>
      </c>
      <c r="L115" s="2">
        <v>13</v>
      </c>
      <c r="M115" s="2" t="s">
        <v>200</v>
      </c>
    </row>
    <row r="116" spans="1:13">
      <c r="A116" s="67">
        <v>29</v>
      </c>
      <c r="B116" s="2" t="s">
        <v>374</v>
      </c>
      <c r="C116" s="2" t="s">
        <v>171</v>
      </c>
      <c r="G116" s="2">
        <v>-1</v>
      </c>
      <c r="H116" s="2" t="s">
        <v>190</v>
      </c>
      <c r="I116" s="2">
        <v>0</v>
      </c>
      <c r="L116" s="2">
        <v>0</v>
      </c>
      <c r="M116" s="2">
        <v>0</v>
      </c>
    </row>
    <row r="117" spans="1:13">
      <c r="A117" s="67">
        <v>30</v>
      </c>
      <c r="B117" s="2" t="s">
        <v>375</v>
      </c>
      <c r="C117" s="2" t="s">
        <v>172</v>
      </c>
      <c r="I117" s="2" t="s">
        <v>200</v>
      </c>
      <c r="L117" s="2">
        <v>7</v>
      </c>
      <c r="M117" s="2" t="s">
        <v>200</v>
      </c>
    </row>
    <row r="118" spans="1:13">
      <c r="A118" s="67">
        <v>31</v>
      </c>
      <c r="B118" s="2" t="s">
        <v>376</v>
      </c>
      <c r="C118" s="2" t="s">
        <v>173</v>
      </c>
      <c r="G118" s="2">
        <v>-1</v>
      </c>
      <c r="I118" s="2">
        <v>0</v>
      </c>
      <c r="L118" s="2">
        <v>0</v>
      </c>
      <c r="M118" s="2">
        <v>0</v>
      </c>
    </row>
    <row r="119" spans="1:13">
      <c r="A119" s="67">
        <v>32</v>
      </c>
      <c r="B119" s="2" t="s">
        <v>174</v>
      </c>
      <c r="C119" s="2" t="s">
        <v>175</v>
      </c>
      <c r="I119" s="2" t="s">
        <v>195</v>
      </c>
      <c r="L119" s="2">
        <v>0</v>
      </c>
      <c r="M119" s="2">
        <v>0</v>
      </c>
    </row>
    <row r="120" spans="1:13">
      <c r="A120" s="67">
        <v>33</v>
      </c>
      <c r="B120" s="2" t="s">
        <v>377</v>
      </c>
      <c r="C120" s="2" t="s">
        <v>176</v>
      </c>
      <c r="G120" s="2">
        <v>-1</v>
      </c>
      <c r="I120" s="2">
        <v>0</v>
      </c>
      <c r="L120" s="2">
        <v>0</v>
      </c>
      <c r="M120" s="2">
        <v>0</v>
      </c>
    </row>
    <row r="121" spans="1:13">
      <c r="A121" s="67">
        <v>34</v>
      </c>
      <c r="B121" s="2" t="s">
        <v>378</v>
      </c>
      <c r="C121" s="2" t="s">
        <v>177</v>
      </c>
      <c r="G121" s="2">
        <v>-1</v>
      </c>
      <c r="I121" s="2">
        <v>0</v>
      </c>
      <c r="L121" s="2">
        <v>0</v>
      </c>
      <c r="M121" s="2">
        <v>0</v>
      </c>
    </row>
    <row r="122" spans="1:13">
      <c r="A122" s="67">
        <v>35</v>
      </c>
      <c r="B122" s="2" t="s">
        <v>178</v>
      </c>
      <c r="C122" s="2" t="s">
        <v>179</v>
      </c>
      <c r="H122" s="2" t="s">
        <v>190</v>
      </c>
      <c r="I122" s="2" t="s">
        <v>195</v>
      </c>
      <c r="L122" s="2">
        <v>13</v>
      </c>
      <c r="M122" s="2" t="s">
        <v>200</v>
      </c>
    </row>
    <row r="123" spans="1:13">
      <c r="A123" s="67">
        <v>36</v>
      </c>
      <c r="B123" s="2" t="s">
        <v>379</v>
      </c>
      <c r="C123" s="2" t="s">
        <v>180</v>
      </c>
      <c r="G123" s="2">
        <v>-1</v>
      </c>
      <c r="H123" s="2" t="s">
        <v>190</v>
      </c>
      <c r="I123" s="2">
        <v>0</v>
      </c>
      <c r="L123" s="2">
        <v>0</v>
      </c>
      <c r="M123" s="2">
        <v>0</v>
      </c>
    </row>
    <row r="124" spans="1:13">
      <c r="A124" s="67">
        <v>37</v>
      </c>
      <c r="B124" s="2" t="s">
        <v>380</v>
      </c>
      <c r="C124" s="2" t="s">
        <v>181</v>
      </c>
      <c r="G124" s="2">
        <v>-1</v>
      </c>
      <c r="I124" s="2">
        <v>0</v>
      </c>
      <c r="L124" s="2">
        <v>14</v>
      </c>
      <c r="M124" s="2" t="s">
        <v>200</v>
      </c>
    </row>
    <row r="125" spans="1:13">
      <c r="A125" s="67">
        <v>38</v>
      </c>
      <c r="B125" s="2" t="s">
        <v>381</v>
      </c>
      <c r="C125" s="2" t="s">
        <v>182</v>
      </c>
      <c r="I125" s="2" t="s">
        <v>200</v>
      </c>
      <c r="L125" s="2">
        <v>0</v>
      </c>
      <c r="M125" s="2">
        <v>0</v>
      </c>
    </row>
    <row r="126" spans="1:13">
      <c r="A126" s="67">
        <v>39</v>
      </c>
      <c r="B126" s="2" t="s">
        <v>382</v>
      </c>
      <c r="C126" s="2" t="s">
        <v>183</v>
      </c>
      <c r="I126" s="2" t="s">
        <v>195</v>
      </c>
      <c r="L126" s="2">
        <v>8</v>
      </c>
      <c r="M126" s="2" t="s">
        <v>200</v>
      </c>
    </row>
    <row r="127" spans="1:13">
      <c r="A127" s="9"/>
    </row>
    <row r="128" spans="1:13" ht="13" customHeight="1"/>
    <row r="135" spans="38:38">
      <c r="AL135" s="2">
        <f>142/216</f>
        <v>0.65740740740740744</v>
      </c>
    </row>
  </sheetData>
  <mergeCells count="1">
    <mergeCell ref="A86:A87"/>
  </mergeCells>
  <phoneticPr fontId="7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2"/>
  <sheetViews>
    <sheetView tabSelected="1" topLeftCell="DP4" zoomScale="150" zoomScaleNormal="150" zoomScalePageLayoutView="150" workbookViewId="0">
      <selection activeCell="DQ11" sqref="DQ11"/>
    </sheetView>
  </sheetViews>
  <sheetFormatPr baseColWidth="10" defaultRowHeight="15" x14ac:dyDescent="0"/>
  <cols>
    <col min="1" max="1" width="10.83203125" customWidth="1"/>
    <col min="2" max="2" width="17.33203125" customWidth="1"/>
    <col min="3" max="3" width="10.6640625" customWidth="1"/>
    <col min="4" max="4" width="2" style="49" customWidth="1"/>
    <col min="5" max="8" width="3" customWidth="1"/>
    <col min="9" max="9" width="2.83203125" customWidth="1"/>
    <col min="10" max="10" width="3" customWidth="1"/>
    <col min="11" max="13" width="3" style="2" customWidth="1"/>
    <col min="14" max="14" width="3.83203125" style="2" customWidth="1"/>
    <col min="15" max="15" width="5.33203125" style="2" customWidth="1"/>
    <col min="16" max="16" width="2.83203125" style="30" customWidth="1"/>
    <col min="17" max="17" width="1.83203125" style="44" customWidth="1"/>
    <col min="18" max="18" width="3.83203125" style="42" customWidth="1"/>
    <col min="19" max="21" width="2.83203125" style="43" customWidth="1"/>
    <col min="22" max="22" width="5.5" style="62" customWidth="1"/>
    <col min="23" max="24" width="2.83203125" style="43" customWidth="1"/>
    <col min="25" max="25" width="1.6640625" style="51" customWidth="1"/>
    <col min="26" max="26" width="2.83203125" style="2" customWidth="1"/>
    <col min="27" max="27" width="2.5" style="2" customWidth="1"/>
    <col min="28" max="28" width="3" customWidth="1"/>
    <col min="29" max="29" width="3.33203125" style="2" customWidth="1"/>
    <col min="30" max="30" width="3.33203125" style="30" customWidth="1"/>
    <col min="31" max="31" width="1.1640625" style="44" customWidth="1"/>
    <col min="32" max="32" width="2.6640625" customWidth="1"/>
    <col min="33" max="33" width="3.33203125" customWidth="1"/>
    <col min="34" max="34" width="3" customWidth="1"/>
    <col min="35" max="42" width="2.6640625" customWidth="1"/>
    <col min="43" max="44" width="2.83203125" customWidth="1"/>
    <col min="45" max="45" width="3" style="2" customWidth="1"/>
    <col min="46" max="46" width="2.83203125" style="2" customWidth="1"/>
    <col min="47" max="47" width="3" customWidth="1"/>
    <col min="48" max="48" width="2.83203125" customWidth="1"/>
    <col min="49" max="50" width="2.6640625" customWidth="1"/>
    <col min="51" max="51" width="3.33203125" style="2" customWidth="1"/>
    <col min="52" max="52" width="2.5" customWidth="1"/>
    <col min="53" max="54" width="3" style="2" customWidth="1"/>
    <col min="55" max="55" width="3" style="9" customWidth="1"/>
    <col min="56" max="58" width="2.83203125" style="2" customWidth="1"/>
    <col min="59" max="59" width="3.6640625" style="16" customWidth="1"/>
    <col min="60" max="60" width="8" style="2" customWidth="1"/>
    <col min="61" max="61" width="10.83203125" style="2" customWidth="1"/>
    <col min="62" max="62" width="3" style="2" customWidth="1"/>
    <col min="63" max="63" width="3.33203125" style="29" customWidth="1"/>
    <col min="64" max="64" width="3.6640625" style="2" customWidth="1"/>
    <col min="65" max="65" width="2.83203125" style="30" customWidth="1"/>
    <col min="66" max="66" width="1.83203125" style="44" customWidth="1"/>
    <col min="67" max="67" width="3.83203125" style="42" customWidth="1"/>
    <col min="68" max="70" width="2.83203125" style="43" customWidth="1"/>
    <col min="71" max="71" width="5.5" style="62" customWidth="1"/>
    <col min="72" max="73" width="2.83203125" style="43" customWidth="1"/>
    <col min="74" max="74" width="1.6640625" style="51" customWidth="1"/>
    <col min="75" max="75" width="2.83203125" style="2" customWidth="1"/>
    <col min="76" max="76" width="2.5" style="2" customWidth="1"/>
    <col min="77" max="77" width="3" customWidth="1"/>
    <col min="78" max="78" width="3.33203125" style="2" customWidth="1"/>
    <col min="79" max="79" width="3.33203125" style="30" customWidth="1"/>
    <col min="80" max="80" width="1.1640625" style="44" customWidth="1"/>
    <col min="81" max="81" width="2.6640625" customWidth="1"/>
    <col min="82" max="82" width="3.33203125" customWidth="1"/>
    <col min="83" max="83" width="3" customWidth="1"/>
    <col min="84" max="91" width="2.6640625" customWidth="1"/>
    <col min="92" max="93" width="2.83203125" customWidth="1"/>
    <col min="94" max="94" width="3" style="2" customWidth="1"/>
    <col min="95" max="95" width="2.83203125" style="2" customWidth="1"/>
    <col min="96" max="96" width="3" customWidth="1"/>
    <col min="97" max="97" width="2.83203125" customWidth="1"/>
    <col min="98" max="99" width="2.6640625" customWidth="1"/>
    <col min="100" max="100" width="3.33203125" style="2" customWidth="1"/>
    <col min="101" max="101" width="2.5" customWidth="1"/>
    <col min="102" max="103" width="3" style="2" customWidth="1"/>
    <col min="104" max="104" width="3" style="9" customWidth="1"/>
    <col min="105" max="107" width="2.83203125" style="2" customWidth="1"/>
    <col min="108" max="108" width="3.6640625" style="16" customWidth="1"/>
    <col min="109" max="109" width="8" style="2" customWidth="1"/>
    <col min="110" max="110" width="3.1640625" style="2" customWidth="1"/>
    <col min="111" max="111" width="4.5" style="2" customWidth="1"/>
    <col min="112" max="115" width="3.33203125" style="2" customWidth="1"/>
    <col min="116" max="116" width="10.83203125" customWidth="1"/>
    <col min="117" max="117" width="2.83203125" style="43" customWidth="1"/>
    <col min="118" max="118" width="3.33203125" style="2" customWidth="1"/>
    <col min="119" max="119" width="2.83203125" style="30" customWidth="1"/>
    <col min="120" max="120" width="10.83203125" customWidth="1"/>
    <col min="121" max="122" width="6.1640625" style="2" customWidth="1"/>
    <col min="123" max="123" width="5.1640625" style="2" customWidth="1"/>
    <col min="124" max="124" width="7.33203125" style="2" customWidth="1"/>
    <col min="125" max="125" width="5.33203125" style="2" customWidth="1"/>
    <col min="126" max="126" width="8" style="2" customWidth="1"/>
    <col min="127" max="127" width="2.33203125" style="2" customWidth="1"/>
  </cols>
  <sheetData>
    <row r="1" spans="1:129" ht="114" customHeight="1">
      <c r="A1" s="15"/>
      <c r="B1" s="33"/>
      <c r="C1" s="25"/>
      <c r="D1" s="45"/>
      <c r="E1" s="5" t="s">
        <v>188</v>
      </c>
      <c r="F1" s="5" t="s">
        <v>202</v>
      </c>
      <c r="G1" s="5" t="s">
        <v>214</v>
      </c>
      <c r="H1" s="5" t="s">
        <v>242</v>
      </c>
      <c r="I1" s="5" t="s">
        <v>249</v>
      </c>
      <c r="J1" s="5" t="s">
        <v>248</v>
      </c>
      <c r="K1" s="5" t="s">
        <v>263</v>
      </c>
      <c r="L1" s="5" t="s">
        <v>279</v>
      </c>
      <c r="M1" s="5" t="s">
        <v>280</v>
      </c>
      <c r="N1" s="5"/>
      <c r="O1" s="5" t="s">
        <v>267</v>
      </c>
      <c r="P1" s="5" t="s">
        <v>386</v>
      </c>
      <c r="Q1" s="69"/>
      <c r="R1" s="70" t="s">
        <v>275</v>
      </c>
      <c r="S1" s="71" t="s">
        <v>272</v>
      </c>
      <c r="T1" s="70" t="s">
        <v>311</v>
      </c>
      <c r="U1" s="71" t="s">
        <v>312</v>
      </c>
      <c r="V1" s="72"/>
      <c r="W1" s="71" t="s">
        <v>384</v>
      </c>
      <c r="X1" s="71" t="s">
        <v>388</v>
      </c>
      <c r="Y1" s="73"/>
      <c r="Z1" s="5" t="s">
        <v>193</v>
      </c>
      <c r="AA1" s="5" t="s">
        <v>203</v>
      </c>
      <c r="AB1" s="3" t="s">
        <v>268</v>
      </c>
      <c r="AC1" s="3" t="s">
        <v>245</v>
      </c>
      <c r="AD1" s="3" t="s">
        <v>320</v>
      </c>
      <c r="AE1" s="74"/>
      <c r="AF1" s="4" t="s">
        <v>191</v>
      </c>
      <c r="AG1" s="5" t="s">
        <v>187</v>
      </c>
      <c r="AH1" s="5" t="s">
        <v>186</v>
      </c>
      <c r="AI1" s="5" t="s">
        <v>189</v>
      </c>
      <c r="AJ1" s="5" t="s">
        <v>192</v>
      </c>
      <c r="AK1" s="5"/>
      <c r="AL1" s="5"/>
      <c r="AM1" s="5"/>
      <c r="AN1" s="5"/>
      <c r="AO1" s="5"/>
      <c r="AP1" s="5"/>
      <c r="AQ1" s="3" t="s">
        <v>237</v>
      </c>
      <c r="AR1" s="3"/>
      <c r="AS1" s="3" t="s">
        <v>243</v>
      </c>
      <c r="AT1" s="3" t="s">
        <v>244</v>
      </c>
      <c r="AU1" s="6">
        <v>42038</v>
      </c>
      <c r="AV1" s="6">
        <v>42040</v>
      </c>
      <c r="AW1" s="6">
        <v>42045</v>
      </c>
      <c r="AX1" s="6" t="s">
        <v>316</v>
      </c>
      <c r="AY1" s="6">
        <v>42052</v>
      </c>
      <c r="AZ1" s="3" t="s">
        <v>269</v>
      </c>
      <c r="BA1" s="6">
        <v>42059</v>
      </c>
      <c r="BB1" s="6">
        <v>42061</v>
      </c>
      <c r="BC1" s="6">
        <v>42066</v>
      </c>
      <c r="BD1" s="6">
        <v>42068</v>
      </c>
      <c r="BE1" s="3"/>
      <c r="BF1" s="3" t="s">
        <v>317</v>
      </c>
      <c r="BG1" s="54"/>
      <c r="BJ1" s="3" t="s">
        <v>392</v>
      </c>
      <c r="BK1" s="75" t="s">
        <v>274</v>
      </c>
      <c r="BL1" s="3" t="s">
        <v>273</v>
      </c>
      <c r="BM1" s="5" t="s">
        <v>386</v>
      </c>
      <c r="BN1" s="69"/>
      <c r="BO1" s="70" t="s">
        <v>275</v>
      </c>
      <c r="BP1" s="71" t="s">
        <v>272</v>
      </c>
      <c r="BQ1" s="70" t="s">
        <v>311</v>
      </c>
      <c r="BR1" s="71" t="s">
        <v>312</v>
      </c>
      <c r="BS1" s="72"/>
      <c r="BT1" s="71" t="s">
        <v>384</v>
      </c>
      <c r="BU1" s="71" t="s">
        <v>388</v>
      </c>
      <c r="BV1" s="73"/>
      <c r="BW1" s="5" t="s">
        <v>193</v>
      </c>
      <c r="BX1" s="5" t="s">
        <v>203</v>
      </c>
      <c r="BY1" s="3" t="s">
        <v>268</v>
      </c>
      <c r="BZ1" s="3" t="s">
        <v>245</v>
      </c>
      <c r="CA1" s="3" t="s">
        <v>320</v>
      </c>
      <c r="CB1" s="74"/>
      <c r="CC1" s="4" t="s">
        <v>191</v>
      </c>
      <c r="CD1" s="5" t="s">
        <v>187</v>
      </c>
      <c r="CE1" s="5" t="s">
        <v>186</v>
      </c>
      <c r="CF1" s="5" t="s">
        <v>189</v>
      </c>
      <c r="CG1" s="5" t="s">
        <v>192</v>
      </c>
      <c r="CH1" s="5"/>
      <c r="CI1" s="5"/>
      <c r="CJ1" s="5"/>
      <c r="CK1" s="5"/>
      <c r="CL1" s="5"/>
      <c r="CM1" s="5"/>
      <c r="CN1" s="3" t="s">
        <v>237</v>
      </c>
      <c r="CO1" s="3"/>
      <c r="CP1" s="3" t="s">
        <v>243</v>
      </c>
      <c r="CQ1" s="3" t="s">
        <v>244</v>
      </c>
      <c r="CR1" s="6">
        <v>42038</v>
      </c>
      <c r="CS1" s="6">
        <v>42040</v>
      </c>
      <c r="CT1" s="6">
        <v>42045</v>
      </c>
      <c r="CU1" s="6" t="s">
        <v>316</v>
      </c>
      <c r="CV1" s="6">
        <v>42052</v>
      </c>
      <c r="CW1" s="3" t="s">
        <v>269</v>
      </c>
      <c r="CX1" s="6">
        <v>42059</v>
      </c>
      <c r="CY1" s="6">
        <v>42061</v>
      </c>
      <c r="CZ1" s="6">
        <v>42066</v>
      </c>
      <c r="DA1" s="6">
        <v>42068</v>
      </c>
      <c r="DB1" s="3"/>
      <c r="DC1" s="3" t="s">
        <v>317</v>
      </c>
      <c r="DD1" s="54"/>
      <c r="DF1" s="63" t="s">
        <v>325</v>
      </c>
      <c r="DG1" s="3" t="s">
        <v>393</v>
      </c>
      <c r="DH1" s="3" t="s">
        <v>394</v>
      </c>
      <c r="DI1" s="3"/>
      <c r="DJ1" s="3"/>
      <c r="DK1" s="3"/>
      <c r="DL1" s="3"/>
      <c r="DM1" s="71" t="s">
        <v>388</v>
      </c>
      <c r="DN1" s="63" t="s">
        <v>396</v>
      </c>
      <c r="DO1" s="18" t="s">
        <v>386</v>
      </c>
      <c r="DP1" s="2"/>
      <c r="DX1" s="2"/>
      <c r="DY1" s="2"/>
    </row>
    <row r="2" spans="1:129" s="38" customFormat="1" ht="18" customHeight="1">
      <c r="A2" s="1"/>
      <c r="B2" s="34"/>
      <c r="C2" s="1"/>
      <c r="D2" s="46"/>
      <c r="E2" s="37" t="s">
        <v>319</v>
      </c>
      <c r="F2" s="37" t="s">
        <v>319</v>
      </c>
      <c r="G2" s="37" t="s">
        <v>319</v>
      </c>
      <c r="H2" s="37" t="s">
        <v>319</v>
      </c>
      <c r="I2" s="37" t="s">
        <v>319</v>
      </c>
      <c r="J2" s="37" t="s">
        <v>318</v>
      </c>
      <c r="K2" s="37" t="s">
        <v>319</v>
      </c>
      <c r="L2" s="37" t="s">
        <v>319</v>
      </c>
      <c r="M2" s="37" t="s">
        <v>319</v>
      </c>
      <c r="N2" s="37"/>
      <c r="O2" s="37"/>
      <c r="P2" s="37"/>
      <c r="Q2" s="76"/>
      <c r="R2" s="77"/>
      <c r="S2" s="78"/>
      <c r="T2" s="77"/>
      <c r="U2" s="78"/>
      <c r="V2" s="79"/>
      <c r="W2" s="78"/>
      <c r="X2" s="78"/>
      <c r="Y2" s="80"/>
      <c r="Z2" s="37" t="s">
        <v>318</v>
      </c>
      <c r="AA2" s="37" t="s">
        <v>318</v>
      </c>
      <c r="AB2" s="37" t="s">
        <v>318</v>
      </c>
      <c r="AC2" s="37"/>
      <c r="AD2" s="37"/>
      <c r="AE2" s="76"/>
      <c r="AF2" s="35" t="s">
        <v>318</v>
      </c>
      <c r="AG2" s="37" t="s">
        <v>319</v>
      </c>
      <c r="AH2" s="37" t="s">
        <v>319</v>
      </c>
      <c r="AI2" s="37" t="s">
        <v>318</v>
      </c>
      <c r="AJ2" s="37" t="s">
        <v>318</v>
      </c>
      <c r="AK2" s="37" t="s">
        <v>319</v>
      </c>
      <c r="AL2" s="37" t="s">
        <v>319</v>
      </c>
      <c r="AM2" s="37" t="s">
        <v>318</v>
      </c>
      <c r="AN2" s="37" t="s">
        <v>318</v>
      </c>
      <c r="AO2" s="37" t="s">
        <v>319</v>
      </c>
      <c r="AP2" s="37" t="s">
        <v>319</v>
      </c>
      <c r="AQ2" s="37" t="s">
        <v>318</v>
      </c>
      <c r="AR2" s="37" t="s">
        <v>318</v>
      </c>
      <c r="AS2" s="37" t="s">
        <v>319</v>
      </c>
      <c r="AT2" s="37" t="s">
        <v>319</v>
      </c>
      <c r="AU2" s="36" t="s">
        <v>318</v>
      </c>
      <c r="AV2" s="36" t="s">
        <v>319</v>
      </c>
      <c r="AW2" s="36" t="s">
        <v>318</v>
      </c>
      <c r="AX2" s="36" t="s">
        <v>319</v>
      </c>
      <c r="AY2" s="36" t="s">
        <v>318</v>
      </c>
      <c r="AZ2" s="37" t="s">
        <v>319</v>
      </c>
      <c r="BA2" s="36" t="s">
        <v>318</v>
      </c>
      <c r="BB2" s="36" t="s">
        <v>319</v>
      </c>
      <c r="BC2" s="36" t="s">
        <v>318</v>
      </c>
      <c r="BD2" s="36" t="s">
        <v>319</v>
      </c>
      <c r="BE2" s="37" t="s">
        <v>318</v>
      </c>
      <c r="BF2" s="37" t="s">
        <v>319</v>
      </c>
      <c r="BG2" s="55"/>
      <c r="BH2" s="37"/>
      <c r="BI2" s="37"/>
      <c r="BJ2" s="37"/>
      <c r="BK2" s="81"/>
      <c r="BL2" s="37"/>
      <c r="BM2" s="37"/>
      <c r="BN2" s="76"/>
      <c r="BO2" s="77"/>
      <c r="BP2" s="78"/>
      <c r="BQ2" s="77"/>
      <c r="BR2" s="78"/>
      <c r="BS2" s="79"/>
      <c r="BT2" s="78"/>
      <c r="BU2" s="78"/>
      <c r="BV2" s="80"/>
      <c r="BW2" s="37" t="s">
        <v>318</v>
      </c>
      <c r="BX2" s="37" t="s">
        <v>318</v>
      </c>
      <c r="BY2" s="37" t="s">
        <v>318</v>
      </c>
      <c r="BZ2" s="37"/>
      <c r="CA2" s="37"/>
      <c r="CB2" s="76"/>
      <c r="CC2" s="35" t="s">
        <v>318</v>
      </c>
      <c r="CD2" s="37" t="s">
        <v>319</v>
      </c>
      <c r="CE2" s="37" t="s">
        <v>319</v>
      </c>
      <c r="CF2" s="37" t="s">
        <v>318</v>
      </c>
      <c r="CG2" s="37" t="s">
        <v>318</v>
      </c>
      <c r="CH2" s="37" t="s">
        <v>319</v>
      </c>
      <c r="CI2" s="37" t="s">
        <v>319</v>
      </c>
      <c r="CJ2" s="37" t="s">
        <v>318</v>
      </c>
      <c r="CK2" s="37" t="s">
        <v>318</v>
      </c>
      <c r="CL2" s="37" t="s">
        <v>319</v>
      </c>
      <c r="CM2" s="37" t="s">
        <v>319</v>
      </c>
      <c r="CN2" s="37" t="s">
        <v>318</v>
      </c>
      <c r="CO2" s="37" t="s">
        <v>318</v>
      </c>
      <c r="CP2" s="37" t="s">
        <v>319</v>
      </c>
      <c r="CQ2" s="37" t="s">
        <v>319</v>
      </c>
      <c r="CR2" s="36" t="s">
        <v>318</v>
      </c>
      <c r="CS2" s="36" t="s">
        <v>319</v>
      </c>
      <c r="CT2" s="36" t="s">
        <v>318</v>
      </c>
      <c r="CU2" s="36" t="s">
        <v>319</v>
      </c>
      <c r="CV2" s="36" t="s">
        <v>318</v>
      </c>
      <c r="CW2" s="37" t="s">
        <v>319</v>
      </c>
      <c r="CX2" s="36" t="s">
        <v>318</v>
      </c>
      <c r="CY2" s="36" t="s">
        <v>319</v>
      </c>
      <c r="CZ2" s="36" t="s">
        <v>318</v>
      </c>
      <c r="DA2" s="36" t="s">
        <v>319</v>
      </c>
      <c r="DB2" s="37" t="s">
        <v>318</v>
      </c>
      <c r="DC2" s="37" t="s">
        <v>319</v>
      </c>
      <c r="DD2" s="55"/>
      <c r="DE2" s="37"/>
      <c r="DF2" s="37"/>
      <c r="DG2" s="37"/>
      <c r="DH2" s="37"/>
      <c r="DI2" s="37"/>
      <c r="DJ2" s="37"/>
      <c r="DK2" s="37"/>
      <c r="DL2" s="37"/>
      <c r="DM2" s="78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</row>
    <row r="3" spans="1:129" s="23" customFormat="1" ht="16" customHeight="1">
      <c r="A3" s="8"/>
      <c r="B3" s="22"/>
      <c r="C3" s="8"/>
      <c r="D3" s="47"/>
      <c r="E3" s="24">
        <v>42012</v>
      </c>
      <c r="F3" s="24">
        <v>42019</v>
      </c>
      <c r="G3" s="24">
        <v>42026</v>
      </c>
      <c r="H3" s="24">
        <v>42033</v>
      </c>
      <c r="I3" s="24">
        <v>42040</v>
      </c>
      <c r="J3" s="24">
        <v>42045</v>
      </c>
      <c r="K3" s="24">
        <v>42054</v>
      </c>
      <c r="L3" s="24">
        <v>42068</v>
      </c>
      <c r="M3" s="24">
        <v>42075</v>
      </c>
      <c r="N3" s="5"/>
      <c r="O3" s="5"/>
      <c r="P3" s="5"/>
      <c r="Q3" s="69"/>
      <c r="R3" s="82">
        <v>42047</v>
      </c>
      <c r="S3" s="83">
        <v>42047</v>
      </c>
      <c r="T3" s="83"/>
      <c r="U3" s="83"/>
      <c r="V3" s="84"/>
      <c r="W3" s="83"/>
      <c r="X3" s="83"/>
      <c r="Y3" s="85"/>
      <c r="Z3" s="24">
        <v>42017</v>
      </c>
      <c r="AA3" s="24">
        <v>42024</v>
      </c>
      <c r="AB3" s="24">
        <v>42031</v>
      </c>
      <c r="AC3" s="24">
        <v>42031</v>
      </c>
      <c r="AD3" s="24">
        <v>42073</v>
      </c>
      <c r="AE3" s="86"/>
      <c r="AF3" s="4">
        <v>42010</v>
      </c>
      <c r="AG3" s="24">
        <v>42012</v>
      </c>
      <c r="AH3" s="24">
        <v>42012</v>
      </c>
      <c r="AI3" s="24">
        <v>42017</v>
      </c>
      <c r="AJ3" s="24">
        <v>42017</v>
      </c>
      <c r="AK3" s="24">
        <v>42019</v>
      </c>
      <c r="AL3" s="24">
        <v>42019</v>
      </c>
      <c r="AM3" s="24">
        <v>42024</v>
      </c>
      <c r="AN3" s="24">
        <v>42024</v>
      </c>
      <c r="AO3" s="24">
        <v>42026</v>
      </c>
      <c r="AP3" s="24">
        <v>42026</v>
      </c>
      <c r="AQ3" s="24">
        <v>42031</v>
      </c>
      <c r="AR3" s="24">
        <v>42031</v>
      </c>
      <c r="AS3" s="24">
        <v>42033</v>
      </c>
      <c r="AT3" s="24">
        <v>42033</v>
      </c>
      <c r="AU3" s="24">
        <v>42038</v>
      </c>
      <c r="AV3" s="24">
        <v>42040</v>
      </c>
      <c r="AW3" s="24">
        <v>42045</v>
      </c>
      <c r="AX3" s="24">
        <v>42047</v>
      </c>
      <c r="AY3" s="24">
        <v>42052</v>
      </c>
      <c r="AZ3" s="24">
        <v>42054</v>
      </c>
      <c r="BA3" s="6">
        <v>42059</v>
      </c>
      <c r="BB3" s="6">
        <v>42061</v>
      </c>
      <c r="BC3" s="6">
        <v>42066</v>
      </c>
      <c r="BD3" s="6">
        <v>42068</v>
      </c>
      <c r="BE3" s="6">
        <v>42073</v>
      </c>
      <c r="BF3" s="6">
        <v>42075</v>
      </c>
      <c r="BG3" s="13">
        <v>40</v>
      </c>
      <c r="BH3" s="58" t="s">
        <v>324</v>
      </c>
      <c r="BI3" s="3"/>
      <c r="BJ3" s="3"/>
      <c r="BK3" s="87" t="s">
        <v>313</v>
      </c>
      <c r="BL3" s="5"/>
      <c r="BM3" s="5"/>
      <c r="BN3" s="69"/>
      <c r="BO3" s="82">
        <v>42047</v>
      </c>
      <c r="BP3" s="83">
        <v>42047</v>
      </c>
      <c r="BQ3" s="83"/>
      <c r="BR3" s="83"/>
      <c r="BS3" s="84"/>
      <c r="BT3" s="83"/>
      <c r="BU3" s="83"/>
      <c r="BV3" s="85"/>
      <c r="BW3" s="24">
        <v>42017</v>
      </c>
      <c r="BX3" s="24">
        <v>42024</v>
      </c>
      <c r="BY3" s="24">
        <v>42031</v>
      </c>
      <c r="BZ3" s="24">
        <v>42031</v>
      </c>
      <c r="CA3" s="24">
        <v>42073</v>
      </c>
      <c r="CB3" s="86"/>
      <c r="CC3" s="4">
        <v>42010</v>
      </c>
      <c r="CD3" s="24">
        <v>42012</v>
      </c>
      <c r="CE3" s="24">
        <v>42012</v>
      </c>
      <c r="CF3" s="24">
        <v>42017</v>
      </c>
      <c r="CG3" s="24">
        <v>42017</v>
      </c>
      <c r="CH3" s="24">
        <v>42019</v>
      </c>
      <c r="CI3" s="24">
        <v>42019</v>
      </c>
      <c r="CJ3" s="24">
        <v>42024</v>
      </c>
      <c r="CK3" s="24">
        <v>42024</v>
      </c>
      <c r="CL3" s="24">
        <v>42026</v>
      </c>
      <c r="CM3" s="24">
        <v>42026</v>
      </c>
      <c r="CN3" s="24">
        <v>42031</v>
      </c>
      <c r="CO3" s="24">
        <v>42031</v>
      </c>
      <c r="CP3" s="24">
        <v>42033</v>
      </c>
      <c r="CQ3" s="24">
        <v>42033</v>
      </c>
      <c r="CR3" s="24">
        <v>42038</v>
      </c>
      <c r="CS3" s="24">
        <v>42040</v>
      </c>
      <c r="CT3" s="24">
        <v>42045</v>
      </c>
      <c r="CU3" s="24">
        <v>42047</v>
      </c>
      <c r="CV3" s="24">
        <v>42052</v>
      </c>
      <c r="CW3" s="24">
        <v>42054</v>
      </c>
      <c r="CX3" s="6">
        <v>42059</v>
      </c>
      <c r="CY3" s="6">
        <v>42061</v>
      </c>
      <c r="CZ3" s="6">
        <v>42066</v>
      </c>
      <c r="DA3" s="6">
        <v>42068</v>
      </c>
      <c r="DB3" s="6">
        <v>42073</v>
      </c>
      <c r="DC3" s="6">
        <v>42075</v>
      </c>
      <c r="DD3" s="13">
        <v>40</v>
      </c>
      <c r="DE3" s="58" t="s">
        <v>324</v>
      </c>
      <c r="DF3" s="3" t="s">
        <v>325</v>
      </c>
      <c r="DG3" s="3"/>
      <c r="DH3" s="3"/>
      <c r="DI3" s="3"/>
      <c r="DJ3" s="3"/>
      <c r="DK3" s="3"/>
      <c r="DL3" s="3"/>
      <c r="DM3" s="83"/>
      <c r="DN3" s="3"/>
      <c r="DO3" s="5"/>
      <c r="DP3" s="3"/>
      <c r="DQ3" s="3"/>
      <c r="DR3" s="68">
        <v>0.55000000000000004</v>
      </c>
      <c r="DS3" s="3"/>
      <c r="DT3" s="68">
        <v>0.3</v>
      </c>
      <c r="DU3" s="3"/>
      <c r="DV3" s="68">
        <v>0.15</v>
      </c>
      <c r="DW3" s="3"/>
      <c r="DX3" s="11" t="s">
        <v>397</v>
      </c>
      <c r="DY3" s="3"/>
    </row>
    <row r="4" spans="1:129" s="23" customFormat="1" ht="16" customHeight="1">
      <c r="A4" s="8"/>
      <c r="B4" s="22"/>
      <c r="C4" s="8"/>
      <c r="D4" s="47"/>
      <c r="E4" s="50" t="s">
        <v>314</v>
      </c>
      <c r="F4" s="50"/>
      <c r="G4" s="50"/>
      <c r="H4" s="50"/>
      <c r="I4" s="50"/>
      <c r="J4" s="50"/>
      <c r="K4" s="50"/>
      <c r="L4" s="50"/>
      <c r="M4" s="50"/>
      <c r="N4" s="18"/>
      <c r="O4" s="18"/>
      <c r="P4" s="18"/>
      <c r="Q4" s="69"/>
      <c r="R4" s="88" t="s">
        <v>315</v>
      </c>
      <c r="S4" s="88"/>
      <c r="T4" s="88"/>
      <c r="U4" s="88"/>
      <c r="V4" s="89"/>
      <c r="W4" s="88"/>
      <c r="X4" s="88"/>
      <c r="Y4" s="90"/>
      <c r="Z4" s="53" t="s">
        <v>323</v>
      </c>
      <c r="AA4" s="20"/>
      <c r="AB4" s="50"/>
      <c r="AC4" s="50"/>
      <c r="AD4" s="39"/>
      <c r="AE4" s="91"/>
      <c r="AF4" s="4"/>
      <c r="AG4" s="52"/>
      <c r="AH4" s="53" t="s">
        <v>321</v>
      </c>
      <c r="AI4" s="52"/>
      <c r="AJ4" s="52"/>
      <c r="AK4" s="52"/>
      <c r="AL4" s="52"/>
      <c r="AM4" s="52"/>
      <c r="AN4" s="52"/>
      <c r="AO4" s="52"/>
      <c r="AP4" s="53" t="s">
        <v>322</v>
      </c>
      <c r="AQ4" s="53"/>
      <c r="AR4" s="53"/>
      <c r="AS4" s="53"/>
      <c r="AT4" s="53"/>
      <c r="AU4" s="53"/>
      <c r="AV4" s="53"/>
      <c r="AW4" s="39"/>
      <c r="AX4" s="39"/>
      <c r="AY4" s="39"/>
      <c r="AZ4" s="41"/>
      <c r="BA4" s="12"/>
      <c r="BB4" s="12"/>
      <c r="BC4" s="12"/>
      <c r="BD4" s="12"/>
      <c r="BE4" s="11"/>
      <c r="BF4" s="11"/>
      <c r="BG4" s="13"/>
      <c r="BH4" s="57"/>
      <c r="BI4" s="11"/>
      <c r="BJ4" s="11"/>
      <c r="BK4" s="92"/>
      <c r="BL4" s="41"/>
      <c r="BM4" s="18"/>
      <c r="BN4" s="69"/>
      <c r="BO4" s="88" t="s">
        <v>315</v>
      </c>
      <c r="BP4" s="88"/>
      <c r="BQ4" s="88"/>
      <c r="BR4" s="88"/>
      <c r="BS4" s="89"/>
      <c r="BT4" s="88"/>
      <c r="BU4" s="88"/>
      <c r="BV4" s="90"/>
      <c r="BW4" s="53" t="s">
        <v>323</v>
      </c>
      <c r="BX4" s="20"/>
      <c r="BY4" s="50"/>
      <c r="BZ4" s="50"/>
      <c r="CA4" s="39"/>
      <c r="CB4" s="91"/>
      <c r="CC4" s="4"/>
      <c r="CD4" s="52"/>
      <c r="CE4" s="53" t="s">
        <v>321</v>
      </c>
      <c r="CF4" s="52"/>
      <c r="CG4" s="52"/>
      <c r="CH4" s="52"/>
      <c r="CI4" s="52"/>
      <c r="CJ4" s="52"/>
      <c r="CK4" s="52"/>
      <c r="CL4" s="52"/>
      <c r="CM4" s="53" t="s">
        <v>322</v>
      </c>
      <c r="CN4" s="53"/>
      <c r="CO4" s="53"/>
      <c r="CP4" s="53"/>
      <c r="CQ4" s="53"/>
      <c r="CR4" s="53"/>
      <c r="CS4" s="53"/>
      <c r="CT4" s="39"/>
      <c r="CU4" s="39"/>
      <c r="CV4" s="39"/>
      <c r="CW4" s="41"/>
      <c r="CX4" s="12"/>
      <c r="CY4" s="12"/>
      <c r="CZ4" s="12"/>
      <c r="DA4" s="12"/>
      <c r="DB4" s="11"/>
      <c r="DC4" s="11"/>
      <c r="DD4" s="13"/>
      <c r="DE4" s="57"/>
      <c r="DF4" s="11"/>
      <c r="DG4" s="11"/>
      <c r="DH4" s="3"/>
      <c r="DI4" s="3"/>
      <c r="DJ4" s="3"/>
      <c r="DK4" s="3"/>
      <c r="DL4" s="3"/>
      <c r="DM4" s="88"/>
      <c r="DN4" s="3"/>
      <c r="DO4" s="18"/>
      <c r="DP4" s="3"/>
      <c r="DQ4" s="3"/>
      <c r="DR4" s="3"/>
      <c r="DS4" s="3"/>
      <c r="DT4" s="3"/>
      <c r="DU4" s="3"/>
      <c r="DV4" s="3"/>
      <c r="DW4" s="3"/>
      <c r="DX4" s="3"/>
      <c r="DY4" s="3"/>
    </row>
    <row r="5" spans="1:129" s="19" customFormat="1" ht="17" customHeight="1">
      <c r="A5" s="17"/>
      <c r="B5" s="1" t="s">
        <v>266</v>
      </c>
      <c r="C5" s="25"/>
      <c r="D5" s="45"/>
      <c r="E5" s="20">
        <v>14</v>
      </c>
      <c r="F5" s="20">
        <v>14</v>
      </c>
      <c r="G5" s="20">
        <v>14</v>
      </c>
      <c r="H5" s="20">
        <v>14</v>
      </c>
      <c r="I5" s="20">
        <v>14</v>
      </c>
      <c r="J5" s="20">
        <v>14</v>
      </c>
      <c r="K5" s="20">
        <v>14</v>
      </c>
      <c r="L5" s="20">
        <v>14</v>
      </c>
      <c r="M5" s="20">
        <v>14</v>
      </c>
      <c r="N5" s="20">
        <f>SUM(E5:M5)</f>
        <v>126</v>
      </c>
      <c r="O5" s="40">
        <f>N5/126</f>
        <v>1</v>
      </c>
      <c r="P5" s="40" t="s">
        <v>200</v>
      </c>
      <c r="Q5" s="93"/>
      <c r="R5" s="94">
        <v>100</v>
      </c>
      <c r="S5" s="78" t="s">
        <v>200</v>
      </c>
      <c r="T5" s="78"/>
      <c r="U5" s="78"/>
      <c r="V5" s="79">
        <v>1</v>
      </c>
      <c r="W5" s="78" t="s">
        <v>200</v>
      </c>
      <c r="X5" s="78" t="s">
        <v>200</v>
      </c>
      <c r="Y5" s="80"/>
      <c r="Z5" s="20" t="s">
        <v>200</v>
      </c>
      <c r="AA5" s="20" t="s">
        <v>200</v>
      </c>
      <c r="AB5" s="21" t="s">
        <v>200</v>
      </c>
      <c r="AC5" s="21" t="s">
        <v>200</v>
      </c>
      <c r="AD5" s="21" t="s">
        <v>200</v>
      </c>
      <c r="AE5" s="95"/>
      <c r="AF5" s="4"/>
      <c r="AG5" s="18"/>
      <c r="AH5" s="18"/>
      <c r="AI5" s="18"/>
      <c r="AJ5" s="20"/>
      <c r="AK5" s="20"/>
      <c r="AL5" s="20"/>
      <c r="AM5" s="20"/>
      <c r="AN5" s="20"/>
      <c r="AO5" s="20"/>
      <c r="AP5" s="20"/>
      <c r="AQ5" s="21"/>
      <c r="AR5" s="21"/>
      <c r="AS5" s="21"/>
      <c r="AT5" s="21"/>
      <c r="AU5" s="53"/>
      <c r="AV5" s="53"/>
      <c r="AW5" s="53"/>
      <c r="AX5" s="53"/>
      <c r="AY5" s="21"/>
      <c r="AZ5" s="21"/>
      <c r="BA5" s="21"/>
      <c r="BB5" s="21"/>
      <c r="BC5" s="21"/>
      <c r="BD5" s="21"/>
      <c r="BE5" s="31"/>
      <c r="BF5" s="31"/>
      <c r="BG5" s="56">
        <f>-SUM(AF5:BF5)</f>
        <v>0</v>
      </c>
      <c r="BH5" s="57"/>
      <c r="BI5" s="31"/>
      <c r="BJ5" s="31"/>
      <c r="BK5" s="96"/>
      <c r="BL5" s="28">
        <v>14</v>
      </c>
      <c r="BM5" s="40" t="s">
        <v>200</v>
      </c>
      <c r="BN5" s="93"/>
      <c r="BO5" s="94">
        <v>100</v>
      </c>
      <c r="BP5" s="78" t="s">
        <v>200</v>
      </c>
      <c r="BQ5" s="78"/>
      <c r="BR5" s="78"/>
      <c r="BS5" s="79"/>
      <c r="BT5" s="78" t="s">
        <v>200</v>
      </c>
      <c r="BU5" s="78" t="s">
        <v>200</v>
      </c>
      <c r="BV5" s="80"/>
      <c r="BW5" s="20" t="s">
        <v>200</v>
      </c>
      <c r="BX5" s="20" t="s">
        <v>200</v>
      </c>
      <c r="BY5" s="21" t="s">
        <v>200</v>
      </c>
      <c r="BZ5" s="21" t="s">
        <v>200</v>
      </c>
      <c r="CA5" s="21" t="s">
        <v>200</v>
      </c>
      <c r="CB5" s="95"/>
      <c r="CC5" s="4"/>
      <c r="CD5" s="18"/>
      <c r="CE5" s="18"/>
      <c r="CF5" s="18"/>
      <c r="CG5" s="20"/>
      <c r="CH5" s="20"/>
      <c r="CI5" s="20"/>
      <c r="CJ5" s="20"/>
      <c r="CK5" s="20"/>
      <c r="CL5" s="20"/>
      <c r="CM5" s="20"/>
      <c r="CN5" s="21"/>
      <c r="CO5" s="21"/>
      <c r="CP5" s="21"/>
      <c r="CQ5" s="21"/>
      <c r="CR5" s="53"/>
      <c r="CS5" s="53"/>
      <c r="CT5" s="53"/>
      <c r="CU5" s="53"/>
      <c r="CV5" s="21"/>
      <c r="CW5" s="21"/>
      <c r="CX5" s="21"/>
      <c r="CY5" s="21"/>
      <c r="CZ5" s="21"/>
      <c r="DA5" s="21"/>
      <c r="DB5" s="31"/>
      <c r="DC5" s="31"/>
      <c r="DD5" s="56">
        <f>-SUM(CC5:DC5)</f>
        <v>0</v>
      </c>
      <c r="DE5" s="57"/>
      <c r="DF5" s="21" t="s">
        <v>390</v>
      </c>
      <c r="DG5" s="31" t="s">
        <v>200</v>
      </c>
      <c r="DH5" s="31"/>
      <c r="DI5" s="31"/>
      <c r="DJ5" s="31"/>
      <c r="DK5" s="31"/>
      <c r="DL5" s="31"/>
      <c r="DM5" s="78" t="s">
        <v>200</v>
      </c>
      <c r="DN5" s="31" t="s">
        <v>395</v>
      </c>
      <c r="DO5" s="40" t="s">
        <v>200</v>
      </c>
      <c r="DP5" s="31" t="s">
        <v>200</v>
      </c>
      <c r="DQ5" s="31">
        <v>4</v>
      </c>
      <c r="DR5" s="31">
        <f>DQ5*0.55</f>
        <v>2.2000000000000002</v>
      </c>
      <c r="DS5" s="31">
        <v>4</v>
      </c>
      <c r="DT5" s="31">
        <f>DS5*0.3</f>
        <v>1.2</v>
      </c>
      <c r="DU5" s="31">
        <v>4</v>
      </c>
      <c r="DV5" s="31">
        <f>DU5*0.15</f>
        <v>0.6</v>
      </c>
      <c r="DW5" s="31"/>
      <c r="DX5" s="31">
        <f>SUM(DR5+DT5+DV5)</f>
        <v>4</v>
      </c>
      <c r="DY5" s="31" t="s">
        <v>195</v>
      </c>
    </row>
    <row r="6" spans="1:129">
      <c r="A6" s="7">
        <v>1</v>
      </c>
      <c r="B6" s="33" t="s">
        <v>222</v>
      </c>
      <c r="C6" s="33" t="s">
        <v>132</v>
      </c>
      <c r="D6" s="48"/>
      <c r="E6" s="2">
        <v>14</v>
      </c>
      <c r="F6" s="10">
        <v>14</v>
      </c>
      <c r="G6" s="2">
        <v>9</v>
      </c>
      <c r="H6" s="14">
        <v>14</v>
      </c>
      <c r="I6" s="14">
        <v>15</v>
      </c>
      <c r="J6" s="14">
        <v>13</v>
      </c>
      <c r="K6" s="14">
        <v>10</v>
      </c>
      <c r="L6" s="14">
        <v>12</v>
      </c>
      <c r="M6" s="14">
        <v>14</v>
      </c>
      <c r="N6" s="20">
        <f t="shared" ref="N6:N42" si="0">SUM(E6:M6)</f>
        <v>115</v>
      </c>
      <c r="O6" s="40">
        <f t="shared" ref="O6:O42" si="1">N6/126</f>
        <v>0.91269841269841268</v>
      </c>
      <c r="P6" s="40" t="s">
        <v>200</v>
      </c>
      <c r="Q6" s="93"/>
      <c r="R6" s="97">
        <v>67</v>
      </c>
      <c r="S6" s="98" t="s">
        <v>239</v>
      </c>
      <c r="T6" s="98"/>
      <c r="U6" s="98">
        <v>74</v>
      </c>
      <c r="V6" s="99">
        <f>U6/88</f>
        <v>0.84090909090909094</v>
      </c>
      <c r="W6" s="98" t="s">
        <v>198</v>
      </c>
      <c r="X6" s="98" t="s">
        <v>197</v>
      </c>
      <c r="Y6" s="100"/>
      <c r="Z6" s="2" t="s">
        <v>195</v>
      </c>
      <c r="AA6" s="2">
        <v>0</v>
      </c>
      <c r="AB6" s="2" t="s">
        <v>196</v>
      </c>
      <c r="AC6" s="2" t="s">
        <v>197</v>
      </c>
      <c r="AD6" s="2" t="s">
        <v>200</v>
      </c>
      <c r="AE6" s="101"/>
      <c r="AF6" s="33"/>
      <c r="AG6" s="2"/>
      <c r="AH6" s="2"/>
      <c r="AI6" s="2"/>
      <c r="AJ6" s="2"/>
      <c r="AK6" s="2">
        <v>-1</v>
      </c>
      <c r="AL6" s="2"/>
      <c r="AM6" s="2"/>
      <c r="AN6" s="2"/>
      <c r="AO6" s="2"/>
      <c r="AP6" s="2"/>
      <c r="AQ6" s="2"/>
      <c r="AR6" s="2"/>
      <c r="AU6" s="2"/>
      <c r="AV6" s="2"/>
      <c r="AW6" s="2"/>
      <c r="AX6" s="2"/>
      <c r="AZ6" s="2"/>
      <c r="BB6" s="21"/>
      <c r="BC6" s="2">
        <v>-1</v>
      </c>
      <c r="BG6" s="56">
        <f t="shared" ref="BG6:BG42" si="2">-SUM(AF6:BF6)</f>
        <v>2</v>
      </c>
      <c r="BH6" s="57">
        <f>BG6/40</f>
        <v>0.05</v>
      </c>
      <c r="BJ6" s="2" t="s">
        <v>197</v>
      </c>
      <c r="BK6" s="14" t="s">
        <v>238</v>
      </c>
      <c r="BL6" s="16">
        <v>11</v>
      </c>
      <c r="BM6" s="40" t="s">
        <v>200</v>
      </c>
      <c r="BN6" s="93"/>
      <c r="BO6" s="97">
        <v>67</v>
      </c>
      <c r="BP6" s="98" t="s">
        <v>239</v>
      </c>
      <c r="BQ6" s="98"/>
      <c r="BR6" s="98">
        <v>74</v>
      </c>
      <c r="BS6" s="99">
        <f>BR6/88</f>
        <v>0.84090909090909094</v>
      </c>
      <c r="BT6" s="98" t="s">
        <v>198</v>
      </c>
      <c r="BU6" s="98" t="s">
        <v>197</v>
      </c>
      <c r="BV6" s="100"/>
      <c r="BW6" s="2" t="s">
        <v>195</v>
      </c>
      <c r="BX6" s="2">
        <v>0</v>
      </c>
      <c r="BY6" s="2" t="s">
        <v>196</v>
      </c>
      <c r="BZ6" s="2" t="s">
        <v>197</v>
      </c>
      <c r="CA6" s="2">
        <v>1</v>
      </c>
      <c r="CB6" s="101"/>
      <c r="CC6" s="33"/>
      <c r="CD6" s="2"/>
      <c r="CE6" s="2"/>
      <c r="CF6" s="2"/>
      <c r="CG6" s="2"/>
      <c r="CH6" s="2">
        <v>-1</v>
      </c>
      <c r="CI6" s="2"/>
      <c r="CJ6" s="2"/>
      <c r="CK6" s="2"/>
      <c r="CL6" s="2"/>
      <c r="CM6" s="2"/>
      <c r="CN6" s="2"/>
      <c r="CO6" s="2"/>
      <c r="CR6" s="2"/>
      <c r="CS6" s="2"/>
      <c r="CT6" s="2"/>
      <c r="CU6" s="2"/>
      <c r="CW6" s="2"/>
      <c r="CY6" s="21"/>
      <c r="CZ6" s="2">
        <v>-1</v>
      </c>
      <c r="DD6" s="56">
        <f t="shared" ref="DD6:DD42" si="3">-SUM(CC6:DC6)</f>
        <v>2</v>
      </c>
      <c r="DE6" s="57">
        <f t="shared" ref="DE6:DE42" si="4">DD6/40</f>
        <v>0.05</v>
      </c>
      <c r="DF6" s="2" t="s">
        <v>200</v>
      </c>
      <c r="DG6" s="2" t="s">
        <v>197</v>
      </c>
      <c r="DH6" s="2" t="s">
        <v>198</v>
      </c>
      <c r="DL6" s="2"/>
      <c r="DM6" s="98" t="s">
        <v>197</v>
      </c>
      <c r="DN6" s="2" t="s">
        <v>198</v>
      </c>
      <c r="DO6" s="40" t="s">
        <v>200</v>
      </c>
      <c r="DP6" s="2"/>
      <c r="DQ6" s="2">
        <v>2</v>
      </c>
      <c r="DR6" s="31">
        <f t="shared" ref="DR6:DR42" si="5">DQ6*0.55</f>
        <v>1.1000000000000001</v>
      </c>
      <c r="DS6" s="2">
        <v>3</v>
      </c>
      <c r="DT6" s="31">
        <f t="shared" ref="DT6:DT42" si="6">DS6*0.3</f>
        <v>0.89999999999999991</v>
      </c>
      <c r="DU6" s="2">
        <v>4</v>
      </c>
      <c r="DV6" s="31">
        <f t="shared" ref="DV6:DV42" si="7">DU6*0.15</f>
        <v>0.6</v>
      </c>
      <c r="DX6" s="31">
        <f t="shared" ref="DX6:DX42" si="8">SUM(DR6+DT6+DV6)</f>
        <v>2.6</v>
      </c>
      <c r="DY6" s="2" t="s">
        <v>197</v>
      </c>
    </row>
    <row r="7" spans="1:129">
      <c r="A7" s="7">
        <v>2</v>
      </c>
      <c r="B7" s="33" t="s">
        <v>262</v>
      </c>
      <c r="C7" s="33" t="s">
        <v>134</v>
      </c>
      <c r="D7" s="48"/>
      <c r="E7" s="2">
        <v>14</v>
      </c>
      <c r="F7" s="2">
        <v>14</v>
      </c>
      <c r="G7" s="2">
        <v>8</v>
      </c>
      <c r="H7" s="2">
        <v>10</v>
      </c>
      <c r="I7" s="10">
        <v>10</v>
      </c>
      <c r="J7" s="2">
        <v>11</v>
      </c>
      <c r="K7" s="2">
        <v>15</v>
      </c>
      <c r="L7" s="2">
        <v>12</v>
      </c>
      <c r="M7" s="2">
        <v>10</v>
      </c>
      <c r="N7" s="20">
        <f t="shared" si="0"/>
        <v>104</v>
      </c>
      <c r="O7" s="40">
        <f t="shared" si="1"/>
        <v>0.82539682539682535</v>
      </c>
      <c r="P7" s="40" t="s">
        <v>198</v>
      </c>
      <c r="Q7" s="93"/>
      <c r="R7" s="97">
        <v>65</v>
      </c>
      <c r="S7" s="98" t="s">
        <v>239</v>
      </c>
      <c r="T7" s="98"/>
      <c r="U7" s="98">
        <v>30</v>
      </c>
      <c r="V7" s="99">
        <f t="shared" ref="V7:V42" si="9">U7/88</f>
        <v>0.34090909090909088</v>
      </c>
      <c r="W7" s="98" t="s">
        <v>238</v>
      </c>
      <c r="X7" s="98" t="s">
        <v>239</v>
      </c>
      <c r="Y7" s="100"/>
      <c r="Z7" s="2" t="s">
        <v>196</v>
      </c>
      <c r="AA7" s="2">
        <v>0</v>
      </c>
      <c r="AB7" s="2" t="s">
        <v>200</v>
      </c>
      <c r="AC7" s="2" t="s">
        <v>238</v>
      </c>
      <c r="AD7" s="2">
        <v>0</v>
      </c>
      <c r="AE7" s="101"/>
      <c r="AF7" s="33"/>
      <c r="AG7" s="2"/>
      <c r="AH7" s="2"/>
      <c r="AI7" s="2"/>
      <c r="AJ7" s="2">
        <v>-1</v>
      </c>
      <c r="AK7" s="2"/>
      <c r="AL7" s="2"/>
      <c r="AM7" s="2"/>
      <c r="AN7" s="2"/>
      <c r="AO7" s="2"/>
      <c r="AP7" s="2"/>
      <c r="AQ7" s="2">
        <v>-1</v>
      </c>
      <c r="AR7" s="2"/>
      <c r="AU7" s="2"/>
      <c r="AV7" s="2">
        <v>-1</v>
      </c>
      <c r="AW7" s="2"/>
      <c r="AX7" s="2"/>
      <c r="AZ7" s="2"/>
      <c r="BB7" s="21"/>
      <c r="BC7" s="2">
        <v>-1</v>
      </c>
      <c r="BD7" s="2">
        <v>-1</v>
      </c>
      <c r="BG7" s="56">
        <f t="shared" si="2"/>
        <v>5</v>
      </c>
      <c r="BH7" s="57">
        <f>BG7/40</f>
        <v>0.125</v>
      </c>
      <c r="BI7" s="2" t="s">
        <v>389</v>
      </c>
      <c r="BJ7" s="2" t="s">
        <v>239</v>
      </c>
      <c r="BK7" s="14" t="s">
        <v>238</v>
      </c>
      <c r="BL7" s="16">
        <v>11</v>
      </c>
      <c r="BM7" s="40" t="s">
        <v>198</v>
      </c>
      <c r="BN7" s="93"/>
      <c r="BO7" s="97">
        <v>65</v>
      </c>
      <c r="BP7" s="98" t="s">
        <v>239</v>
      </c>
      <c r="BQ7" s="98"/>
      <c r="BR7" s="98">
        <v>30</v>
      </c>
      <c r="BS7" s="99">
        <f t="shared" ref="BS7:BS42" si="10">BR7/88</f>
        <v>0.34090909090909088</v>
      </c>
      <c r="BT7" s="98" t="s">
        <v>238</v>
      </c>
      <c r="BU7" s="98" t="s">
        <v>239</v>
      </c>
      <c r="BV7" s="100"/>
      <c r="BW7" s="2" t="s">
        <v>196</v>
      </c>
      <c r="BX7" s="2">
        <v>0</v>
      </c>
      <c r="BY7" s="2" t="s">
        <v>200</v>
      </c>
      <c r="BZ7" s="2" t="s">
        <v>238</v>
      </c>
      <c r="CA7" s="2">
        <v>0</v>
      </c>
      <c r="CB7" s="101"/>
      <c r="CC7" s="33"/>
      <c r="CD7" s="2"/>
      <c r="CE7" s="2"/>
      <c r="CF7" s="2"/>
      <c r="CG7" s="2">
        <v>-1</v>
      </c>
      <c r="CH7" s="2"/>
      <c r="CI7" s="2"/>
      <c r="CJ7" s="2"/>
      <c r="CK7" s="2"/>
      <c r="CL7" s="2"/>
      <c r="CM7" s="2"/>
      <c r="CN7" s="2">
        <v>-1</v>
      </c>
      <c r="CO7" s="2"/>
      <c r="CR7" s="2"/>
      <c r="CS7" s="2">
        <v>-1</v>
      </c>
      <c r="CT7" s="2"/>
      <c r="CU7" s="2"/>
      <c r="CW7" s="2"/>
      <c r="CY7" s="21"/>
      <c r="CZ7" s="2">
        <v>-1</v>
      </c>
      <c r="DA7" s="2">
        <v>-1</v>
      </c>
      <c r="DD7" s="56">
        <f t="shared" si="3"/>
        <v>5</v>
      </c>
      <c r="DE7" s="57">
        <f t="shared" si="4"/>
        <v>0.125</v>
      </c>
      <c r="DF7" s="2" t="s">
        <v>198</v>
      </c>
      <c r="DG7" s="2" t="s">
        <v>239</v>
      </c>
      <c r="DH7" s="2" t="s">
        <v>197</v>
      </c>
      <c r="DL7" s="2"/>
      <c r="DM7" s="98" t="s">
        <v>239</v>
      </c>
      <c r="DN7" s="2" t="s">
        <v>197</v>
      </c>
      <c r="DO7" s="40" t="s">
        <v>198</v>
      </c>
      <c r="DP7" s="2"/>
      <c r="DQ7" s="2">
        <v>1.5</v>
      </c>
      <c r="DR7" s="31">
        <f t="shared" si="5"/>
        <v>0.82500000000000007</v>
      </c>
      <c r="DS7" s="2">
        <v>2</v>
      </c>
      <c r="DT7" s="31">
        <f t="shared" si="6"/>
        <v>0.6</v>
      </c>
      <c r="DU7" s="2">
        <v>3</v>
      </c>
      <c r="DV7" s="31">
        <f t="shared" si="7"/>
        <v>0.44999999999999996</v>
      </c>
      <c r="DX7" s="31">
        <f t="shared" si="8"/>
        <v>1.875</v>
      </c>
      <c r="DY7" s="2" t="s">
        <v>239</v>
      </c>
    </row>
    <row r="8" spans="1:129">
      <c r="A8" s="7">
        <v>3</v>
      </c>
      <c r="B8" s="33" t="s">
        <v>223</v>
      </c>
      <c r="C8" s="33" t="s">
        <v>6</v>
      </c>
      <c r="D8" s="48"/>
      <c r="E8" s="2">
        <v>13</v>
      </c>
      <c r="F8" s="2">
        <v>13</v>
      </c>
      <c r="G8" s="2">
        <v>11</v>
      </c>
      <c r="H8" s="2">
        <v>13</v>
      </c>
      <c r="I8" s="2">
        <v>15</v>
      </c>
      <c r="J8" s="2">
        <v>12</v>
      </c>
      <c r="K8" s="2">
        <v>15</v>
      </c>
      <c r="L8" s="2">
        <v>13</v>
      </c>
      <c r="M8" s="2">
        <v>11</v>
      </c>
      <c r="N8" s="20">
        <f t="shared" si="0"/>
        <v>116</v>
      </c>
      <c r="O8" s="40">
        <f t="shared" si="1"/>
        <v>0.92063492063492058</v>
      </c>
      <c r="P8" s="40" t="s">
        <v>200</v>
      </c>
      <c r="Q8" s="93"/>
      <c r="R8" s="97">
        <v>77</v>
      </c>
      <c r="S8" s="98" t="s">
        <v>197</v>
      </c>
      <c r="T8" s="98"/>
      <c r="U8" s="98">
        <v>79</v>
      </c>
      <c r="V8" s="99">
        <f t="shared" si="9"/>
        <v>0.89772727272727271</v>
      </c>
      <c r="W8" s="98" t="s">
        <v>200</v>
      </c>
      <c r="X8" s="98" t="s">
        <v>199</v>
      </c>
      <c r="Y8" s="100"/>
      <c r="Z8" s="2" t="s">
        <v>197</v>
      </c>
      <c r="AA8" s="2" t="s">
        <v>200</v>
      </c>
      <c r="AB8" s="2" t="s">
        <v>200</v>
      </c>
      <c r="AC8" s="2" t="s">
        <v>198</v>
      </c>
      <c r="AD8" s="2" t="s">
        <v>200</v>
      </c>
      <c r="AE8" s="101"/>
      <c r="AF8" s="3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U8" s="2"/>
      <c r="AV8" s="2"/>
      <c r="AW8" s="2"/>
      <c r="AX8" s="2"/>
      <c r="AZ8" s="2"/>
      <c r="BB8" s="21">
        <v>-1</v>
      </c>
      <c r="BC8" s="2"/>
      <c r="BG8" s="56">
        <f t="shared" si="2"/>
        <v>1</v>
      </c>
      <c r="BH8" s="57">
        <f>BG8/40</f>
        <v>2.5000000000000001E-2</v>
      </c>
      <c r="BJ8" s="2" t="s">
        <v>195</v>
      </c>
      <c r="BK8" s="14" t="s">
        <v>199</v>
      </c>
      <c r="BL8" s="16">
        <v>14</v>
      </c>
      <c r="BM8" s="40" t="s">
        <v>200</v>
      </c>
      <c r="BN8" s="93"/>
      <c r="BO8" s="97">
        <v>77</v>
      </c>
      <c r="BP8" s="98" t="s">
        <v>197</v>
      </c>
      <c r="BQ8" s="98"/>
      <c r="BR8" s="98">
        <v>79</v>
      </c>
      <c r="BS8" s="99">
        <f t="shared" si="10"/>
        <v>0.89772727272727271</v>
      </c>
      <c r="BT8" s="98" t="s">
        <v>200</v>
      </c>
      <c r="BU8" s="98" t="s">
        <v>199</v>
      </c>
      <c r="BV8" s="100"/>
      <c r="BW8" s="2" t="s">
        <v>197</v>
      </c>
      <c r="BX8" s="2" t="s">
        <v>200</v>
      </c>
      <c r="BY8" s="2" t="s">
        <v>200</v>
      </c>
      <c r="BZ8" s="2" t="s">
        <v>198</v>
      </c>
      <c r="CA8" s="2">
        <v>1</v>
      </c>
      <c r="CB8" s="101"/>
      <c r="CC8" s="33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R8" s="2"/>
      <c r="CS8" s="2"/>
      <c r="CT8" s="2"/>
      <c r="CU8" s="2"/>
      <c r="CW8" s="2"/>
      <c r="CY8" s="21">
        <v>-1</v>
      </c>
      <c r="CZ8" s="2"/>
      <c r="DD8" s="56">
        <f t="shared" si="3"/>
        <v>1</v>
      </c>
      <c r="DE8" s="57">
        <f t="shared" si="4"/>
        <v>2.5000000000000001E-2</v>
      </c>
      <c r="DF8" s="2" t="s">
        <v>200</v>
      </c>
      <c r="DG8" s="2" t="s">
        <v>195</v>
      </c>
      <c r="DH8" s="2" t="s">
        <v>200</v>
      </c>
      <c r="DL8" s="2"/>
      <c r="DM8" s="98" t="s">
        <v>199</v>
      </c>
      <c r="DN8" s="2" t="s">
        <v>200</v>
      </c>
      <c r="DO8" s="40" t="s">
        <v>200</v>
      </c>
      <c r="DP8" s="14" t="s">
        <v>195</v>
      </c>
      <c r="DQ8" s="2">
        <v>3.25</v>
      </c>
      <c r="DR8" s="31">
        <f t="shared" si="5"/>
        <v>1.7875000000000001</v>
      </c>
      <c r="DS8" s="2">
        <v>4</v>
      </c>
      <c r="DT8" s="31">
        <f t="shared" si="6"/>
        <v>1.2</v>
      </c>
      <c r="DU8" s="2">
        <v>4</v>
      </c>
      <c r="DV8" s="31">
        <f t="shared" si="7"/>
        <v>0.6</v>
      </c>
      <c r="DX8" s="31">
        <f t="shared" si="8"/>
        <v>3.5874999999999999</v>
      </c>
      <c r="DY8" s="2" t="s">
        <v>200</v>
      </c>
    </row>
    <row r="9" spans="1:129">
      <c r="A9" s="7">
        <v>4</v>
      </c>
      <c r="B9" s="33" t="s">
        <v>221</v>
      </c>
      <c r="C9" s="33" t="s">
        <v>135</v>
      </c>
      <c r="D9" s="48"/>
      <c r="E9" s="2">
        <v>13</v>
      </c>
      <c r="F9" s="2">
        <v>5</v>
      </c>
      <c r="G9" s="2">
        <v>13</v>
      </c>
      <c r="H9" s="2">
        <v>12</v>
      </c>
      <c r="I9" s="2">
        <v>13</v>
      </c>
      <c r="J9" s="10">
        <v>8</v>
      </c>
      <c r="K9" s="2">
        <v>13</v>
      </c>
      <c r="L9" s="2">
        <v>10</v>
      </c>
      <c r="M9" s="2">
        <v>8</v>
      </c>
      <c r="N9" s="20">
        <f t="shared" si="0"/>
        <v>95</v>
      </c>
      <c r="O9" s="40">
        <f t="shared" si="1"/>
        <v>0.75396825396825395</v>
      </c>
      <c r="P9" s="40" t="s">
        <v>197</v>
      </c>
      <c r="Q9" s="93"/>
      <c r="R9" s="97">
        <v>77</v>
      </c>
      <c r="S9" s="98" t="s">
        <v>197</v>
      </c>
      <c r="T9" s="98"/>
      <c r="U9" s="98">
        <v>67</v>
      </c>
      <c r="V9" s="99">
        <f t="shared" si="9"/>
        <v>0.76136363636363635</v>
      </c>
      <c r="W9" s="98" t="s">
        <v>197</v>
      </c>
      <c r="X9" s="98" t="s">
        <v>197</v>
      </c>
      <c r="Y9" s="100"/>
      <c r="Z9" s="2" t="s">
        <v>196</v>
      </c>
      <c r="AA9" s="2">
        <v>0</v>
      </c>
      <c r="AB9" s="2" t="s">
        <v>196</v>
      </c>
      <c r="AC9" s="2" t="s">
        <v>199</v>
      </c>
      <c r="AD9" s="2" t="s">
        <v>200</v>
      </c>
      <c r="AE9" s="101"/>
      <c r="AF9" s="33"/>
      <c r="AG9" s="2"/>
      <c r="AH9" s="2"/>
      <c r="AI9" s="2"/>
      <c r="AJ9" s="2">
        <v>-1</v>
      </c>
      <c r="AK9" s="2"/>
      <c r="AL9" s="2">
        <v>-1</v>
      </c>
      <c r="AM9" s="2"/>
      <c r="AN9" s="2"/>
      <c r="AO9" s="2"/>
      <c r="AP9" s="2"/>
      <c r="AQ9" s="2">
        <v>-1</v>
      </c>
      <c r="AR9" s="2"/>
      <c r="AT9" s="2">
        <v>-1</v>
      </c>
      <c r="AU9" s="2"/>
      <c r="AV9" s="2"/>
      <c r="AW9" s="2">
        <v>-1</v>
      </c>
      <c r="AX9" s="2"/>
      <c r="AZ9" s="2"/>
      <c r="BB9" s="21"/>
      <c r="BC9" s="2"/>
      <c r="BG9" s="56">
        <f t="shared" si="2"/>
        <v>5</v>
      </c>
      <c r="BH9" s="57">
        <f>BG9/40</f>
        <v>0.125</v>
      </c>
      <c r="BJ9" s="2" t="s">
        <v>239</v>
      </c>
      <c r="BK9" s="14" t="s">
        <v>239</v>
      </c>
      <c r="BL9" s="16">
        <v>11</v>
      </c>
      <c r="BM9" s="40" t="s">
        <v>197</v>
      </c>
      <c r="BN9" s="93"/>
      <c r="BO9" s="97">
        <v>77</v>
      </c>
      <c r="BP9" s="98" t="s">
        <v>197</v>
      </c>
      <c r="BQ9" s="98"/>
      <c r="BR9" s="98">
        <v>67</v>
      </c>
      <c r="BS9" s="99">
        <f t="shared" si="10"/>
        <v>0.76136363636363635</v>
      </c>
      <c r="BT9" s="98" t="s">
        <v>197</v>
      </c>
      <c r="BU9" s="98" t="s">
        <v>197</v>
      </c>
      <c r="BV9" s="100"/>
      <c r="BW9" s="2" t="s">
        <v>196</v>
      </c>
      <c r="BX9" s="2">
        <v>0</v>
      </c>
      <c r="BY9" s="2" t="s">
        <v>196</v>
      </c>
      <c r="BZ9" s="2" t="s">
        <v>199</v>
      </c>
      <c r="CA9" s="2">
        <v>1</v>
      </c>
      <c r="CB9" s="101"/>
      <c r="CC9" s="33"/>
      <c r="CD9" s="2"/>
      <c r="CE9" s="2"/>
      <c r="CF9" s="2"/>
      <c r="CG9" s="2">
        <v>-1</v>
      </c>
      <c r="CH9" s="2"/>
      <c r="CI9" s="2"/>
      <c r="CJ9" s="2"/>
      <c r="CK9" s="2"/>
      <c r="CL9" s="2"/>
      <c r="CM9" s="2"/>
      <c r="CN9" s="2">
        <v>-1</v>
      </c>
      <c r="CO9" s="2"/>
      <c r="CQ9" s="2">
        <v>-1</v>
      </c>
      <c r="CR9" s="2"/>
      <c r="CS9" s="2"/>
      <c r="CT9" s="2">
        <v>-1</v>
      </c>
      <c r="CU9" s="2"/>
      <c r="CW9" s="2"/>
      <c r="CY9" s="21"/>
      <c r="CZ9" s="2"/>
      <c r="DD9" s="56">
        <f t="shared" si="3"/>
        <v>4</v>
      </c>
      <c r="DE9" s="57">
        <f t="shared" si="4"/>
        <v>0.1</v>
      </c>
      <c r="DF9" s="2" t="s">
        <v>195</v>
      </c>
      <c r="DG9" s="2" t="s">
        <v>239</v>
      </c>
      <c r="DH9" s="2" t="s">
        <v>198</v>
      </c>
      <c r="DL9" s="2"/>
      <c r="DM9" s="98" t="s">
        <v>197</v>
      </c>
      <c r="DN9" s="2" t="s">
        <v>198</v>
      </c>
      <c r="DO9" s="40" t="s">
        <v>197</v>
      </c>
      <c r="DP9" s="2"/>
      <c r="DQ9" s="2">
        <v>2</v>
      </c>
      <c r="DR9" s="31">
        <f t="shared" si="5"/>
        <v>1.1000000000000001</v>
      </c>
      <c r="DS9" s="2">
        <v>3</v>
      </c>
      <c r="DT9" s="31">
        <f t="shared" si="6"/>
        <v>0.89999999999999991</v>
      </c>
      <c r="DU9" s="2">
        <v>2</v>
      </c>
      <c r="DV9" s="31">
        <f t="shared" si="7"/>
        <v>0.3</v>
      </c>
      <c r="DX9" s="31">
        <f t="shared" si="8"/>
        <v>2.2999999999999998</v>
      </c>
      <c r="DY9" s="2" t="s">
        <v>197</v>
      </c>
    </row>
    <row r="10" spans="1:129">
      <c r="A10" s="7">
        <v>5</v>
      </c>
      <c r="B10" s="33" t="s">
        <v>220</v>
      </c>
      <c r="C10" s="33" t="s">
        <v>136</v>
      </c>
      <c r="D10" s="48"/>
      <c r="E10" s="2">
        <v>13</v>
      </c>
      <c r="F10" s="2">
        <v>8</v>
      </c>
      <c r="G10" s="2">
        <v>13</v>
      </c>
      <c r="H10" s="2">
        <v>11</v>
      </c>
      <c r="I10" s="10">
        <v>8</v>
      </c>
      <c r="J10" s="2">
        <v>9</v>
      </c>
      <c r="K10" s="2">
        <v>10</v>
      </c>
      <c r="L10" s="2">
        <v>14</v>
      </c>
      <c r="M10" s="2">
        <v>8</v>
      </c>
      <c r="N10" s="20">
        <f t="shared" si="0"/>
        <v>94</v>
      </c>
      <c r="O10" s="40">
        <f t="shared" si="1"/>
        <v>0.74603174603174605</v>
      </c>
      <c r="P10" s="40" t="s">
        <v>197</v>
      </c>
      <c r="Q10" s="93"/>
      <c r="R10" s="97">
        <v>67</v>
      </c>
      <c r="S10" s="98" t="s">
        <v>239</v>
      </c>
      <c r="T10" s="98"/>
      <c r="U10" s="98">
        <v>52</v>
      </c>
      <c r="V10" s="99">
        <f t="shared" si="9"/>
        <v>0.59090909090909094</v>
      </c>
      <c r="W10" s="98" t="s">
        <v>238</v>
      </c>
      <c r="X10" s="98" t="s">
        <v>398</v>
      </c>
      <c r="Y10" s="100"/>
      <c r="Z10" s="2" t="s">
        <v>198</v>
      </c>
      <c r="AA10" s="2" t="s">
        <v>200</v>
      </c>
      <c r="AB10" s="2" t="s">
        <v>200</v>
      </c>
      <c r="AC10" s="2" t="s">
        <v>246</v>
      </c>
      <c r="AD10" s="2" t="s">
        <v>200</v>
      </c>
      <c r="AE10" s="101"/>
      <c r="AF10" s="33">
        <v>-1</v>
      </c>
      <c r="AG10" s="2"/>
      <c r="AH10" s="2"/>
      <c r="AI10" s="2"/>
      <c r="AJ10" s="2">
        <v>-1</v>
      </c>
      <c r="AK10" s="2"/>
      <c r="AL10" s="2"/>
      <c r="AM10" s="2"/>
      <c r="AN10" s="2"/>
      <c r="AO10" s="2"/>
      <c r="AP10" s="2"/>
      <c r="AQ10" s="2">
        <v>-1</v>
      </c>
      <c r="AR10" s="2"/>
      <c r="AT10" s="2">
        <v>-1</v>
      </c>
      <c r="AU10" s="2"/>
      <c r="AV10" s="2">
        <v>-1</v>
      </c>
      <c r="AW10" s="2"/>
      <c r="AX10" s="2"/>
      <c r="AZ10" s="2">
        <v>-1</v>
      </c>
      <c r="BA10" s="2">
        <v>-1</v>
      </c>
      <c r="BB10" s="21"/>
      <c r="BC10" s="2"/>
      <c r="BD10" s="2">
        <v>-1</v>
      </c>
      <c r="BE10" s="2">
        <v>-1</v>
      </c>
      <c r="BG10" s="56">
        <f t="shared" si="2"/>
        <v>9</v>
      </c>
      <c r="BH10" s="57">
        <v>0.28000000000000003</v>
      </c>
      <c r="BJ10" s="2" t="s">
        <v>195</v>
      </c>
      <c r="BK10" s="14" t="s">
        <v>198</v>
      </c>
      <c r="BL10" s="16">
        <v>11</v>
      </c>
      <c r="BM10" s="40" t="s">
        <v>197</v>
      </c>
      <c r="BN10" s="93"/>
      <c r="BO10" s="97">
        <v>67</v>
      </c>
      <c r="BP10" s="98" t="s">
        <v>239</v>
      </c>
      <c r="BQ10" s="98"/>
      <c r="BR10" s="98">
        <v>52</v>
      </c>
      <c r="BS10" s="99">
        <f t="shared" si="10"/>
        <v>0.59090909090909094</v>
      </c>
      <c r="BT10" s="98" t="s">
        <v>238</v>
      </c>
      <c r="BU10" s="98" t="s">
        <v>398</v>
      </c>
      <c r="BV10" s="100"/>
      <c r="BW10" s="2" t="s">
        <v>198</v>
      </c>
      <c r="BX10" s="2" t="s">
        <v>200</v>
      </c>
      <c r="BY10" s="2" t="s">
        <v>200</v>
      </c>
      <c r="BZ10" s="2" t="s">
        <v>246</v>
      </c>
      <c r="CA10" s="2">
        <v>1</v>
      </c>
      <c r="CB10" s="101"/>
      <c r="CC10" s="33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>
        <v>-1</v>
      </c>
      <c r="CO10" s="2"/>
      <c r="CQ10" s="2">
        <v>-1</v>
      </c>
      <c r="CR10" s="2"/>
      <c r="CS10" s="2">
        <v>-1</v>
      </c>
      <c r="CT10" s="2"/>
      <c r="CU10" s="2"/>
      <c r="CW10" s="2"/>
      <c r="CX10" s="2">
        <v>-1</v>
      </c>
      <c r="CY10" s="21"/>
      <c r="CZ10" s="2"/>
      <c r="DA10" s="2">
        <v>-1</v>
      </c>
      <c r="DD10" s="56">
        <v>7</v>
      </c>
      <c r="DE10" s="57">
        <v>0.28000000000000003</v>
      </c>
      <c r="DF10" s="2" t="s">
        <v>197</v>
      </c>
      <c r="DG10" s="2" t="s">
        <v>198</v>
      </c>
      <c r="DH10" s="2" t="s">
        <v>197</v>
      </c>
      <c r="DL10" s="2"/>
      <c r="DM10" s="98" t="s">
        <v>398</v>
      </c>
      <c r="DN10" s="2" t="s">
        <v>198</v>
      </c>
      <c r="DO10" s="40" t="s">
        <v>197</v>
      </c>
      <c r="DP10" s="2"/>
      <c r="DQ10" s="2">
        <v>1</v>
      </c>
      <c r="DR10" s="31">
        <f t="shared" si="5"/>
        <v>0.55000000000000004</v>
      </c>
      <c r="DS10" s="2">
        <v>1</v>
      </c>
      <c r="DT10" s="31">
        <f t="shared" si="6"/>
        <v>0.3</v>
      </c>
      <c r="DU10" s="2">
        <v>3</v>
      </c>
      <c r="DV10" s="31">
        <f t="shared" si="7"/>
        <v>0.44999999999999996</v>
      </c>
      <c r="DX10" s="31">
        <f t="shared" si="8"/>
        <v>1.3</v>
      </c>
      <c r="DY10" s="2" t="s">
        <v>239</v>
      </c>
    </row>
    <row r="11" spans="1:129">
      <c r="A11" s="7">
        <v>6</v>
      </c>
      <c r="B11" s="33" t="s">
        <v>224</v>
      </c>
      <c r="C11" s="33" t="s">
        <v>138</v>
      </c>
      <c r="D11" s="48"/>
      <c r="E11" s="2">
        <v>14</v>
      </c>
      <c r="F11" s="2">
        <v>10</v>
      </c>
      <c r="G11" s="2">
        <v>14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20">
        <f t="shared" si="0"/>
        <v>38</v>
      </c>
      <c r="O11" s="40">
        <f t="shared" si="1"/>
        <v>0.30158730158730157</v>
      </c>
      <c r="P11" s="40" t="s">
        <v>238</v>
      </c>
      <c r="Q11" s="93"/>
      <c r="R11" s="97"/>
      <c r="S11" s="98"/>
      <c r="T11" s="98"/>
      <c r="U11" s="98">
        <v>0</v>
      </c>
      <c r="V11" s="99">
        <f t="shared" si="9"/>
        <v>0</v>
      </c>
      <c r="W11" s="98" t="s">
        <v>238</v>
      </c>
      <c r="X11" s="98"/>
      <c r="Y11" s="100"/>
      <c r="Z11" s="2" t="s">
        <v>196</v>
      </c>
      <c r="AA11" s="2">
        <v>0</v>
      </c>
      <c r="AB11" s="2" t="s">
        <v>238</v>
      </c>
      <c r="AC11" s="2" t="s">
        <v>199</v>
      </c>
      <c r="AD11" s="2">
        <v>0</v>
      </c>
      <c r="AE11" s="101"/>
      <c r="AF11" s="33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>
        <v>-1</v>
      </c>
      <c r="AR11" s="2"/>
      <c r="AS11" s="2">
        <v>-1</v>
      </c>
      <c r="AT11" s="2">
        <v>-1</v>
      </c>
      <c r="AU11" s="2">
        <v>-1</v>
      </c>
      <c r="AV11" s="2">
        <v>-1</v>
      </c>
      <c r="AW11" s="2">
        <v>-1</v>
      </c>
      <c r="AX11" s="2"/>
      <c r="AY11" s="2">
        <v>-1</v>
      </c>
      <c r="AZ11" s="2">
        <v>-1</v>
      </c>
      <c r="BA11" s="2">
        <v>-1</v>
      </c>
      <c r="BB11" s="21">
        <v>-1</v>
      </c>
      <c r="BC11" s="2">
        <v>-1</v>
      </c>
      <c r="BD11" s="2">
        <v>-1</v>
      </c>
      <c r="BF11" s="2">
        <v>-1</v>
      </c>
      <c r="BG11" s="56">
        <f t="shared" si="2"/>
        <v>13</v>
      </c>
      <c r="BH11" s="57">
        <f>BG11/40</f>
        <v>0.32500000000000001</v>
      </c>
      <c r="BJ11" s="2" t="s">
        <v>239</v>
      </c>
      <c r="BK11" s="14"/>
      <c r="BL11" s="16"/>
      <c r="BM11" s="40" t="s">
        <v>238</v>
      </c>
      <c r="BN11" s="93"/>
      <c r="BO11" s="97"/>
      <c r="BP11" s="98"/>
      <c r="BQ11" s="98"/>
      <c r="BR11" s="98">
        <v>0</v>
      </c>
      <c r="BS11" s="99">
        <f t="shared" si="10"/>
        <v>0</v>
      </c>
      <c r="BT11" s="98" t="s">
        <v>238</v>
      </c>
      <c r="BU11" s="98"/>
      <c r="BV11" s="100"/>
      <c r="BW11" s="2" t="s">
        <v>196</v>
      </c>
      <c r="BX11" s="2">
        <v>0</v>
      </c>
      <c r="BY11" s="2" t="s">
        <v>238</v>
      </c>
      <c r="BZ11" s="2" t="s">
        <v>199</v>
      </c>
      <c r="CA11" s="2">
        <v>0</v>
      </c>
      <c r="CB11" s="101"/>
      <c r="CC11" s="33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>
        <v>-1</v>
      </c>
      <c r="CO11" s="2"/>
      <c r="CP11" s="2">
        <v>-1</v>
      </c>
      <c r="CQ11" s="2">
        <v>-1</v>
      </c>
      <c r="CR11" s="2">
        <v>-1</v>
      </c>
      <c r="CS11" s="2">
        <v>-1</v>
      </c>
      <c r="CT11" s="2">
        <v>-1</v>
      </c>
      <c r="CU11" s="2"/>
      <c r="CV11" s="2">
        <v>-1</v>
      </c>
      <c r="CW11" s="2">
        <v>-1</v>
      </c>
      <c r="CX11" s="2">
        <v>-1</v>
      </c>
      <c r="CY11" s="21">
        <v>-1</v>
      </c>
      <c r="CZ11" s="2">
        <v>-1</v>
      </c>
      <c r="DA11" s="2">
        <v>-1</v>
      </c>
      <c r="DC11" s="2">
        <v>-1</v>
      </c>
      <c r="DD11" s="56">
        <f t="shared" si="3"/>
        <v>13</v>
      </c>
      <c r="DE11" s="57">
        <f t="shared" si="4"/>
        <v>0.32500000000000001</v>
      </c>
      <c r="DF11" s="2" t="s">
        <v>246</v>
      </c>
      <c r="DG11" s="2" t="s">
        <v>239</v>
      </c>
      <c r="DH11" s="2" t="s">
        <v>246</v>
      </c>
      <c r="DL11" s="2"/>
      <c r="DM11" s="98"/>
      <c r="DN11" s="2" t="s">
        <v>246</v>
      </c>
      <c r="DO11" s="40" t="s">
        <v>238</v>
      </c>
      <c r="DP11" s="2"/>
      <c r="DQ11" s="2" t="s">
        <v>304</v>
      </c>
      <c r="DR11" s="31" t="e">
        <f t="shared" si="5"/>
        <v>#VALUE!</v>
      </c>
      <c r="DS11" s="2">
        <v>1.75</v>
      </c>
      <c r="DT11" s="31">
        <f t="shared" si="6"/>
        <v>0.52500000000000002</v>
      </c>
      <c r="DU11" s="2">
        <v>0</v>
      </c>
      <c r="DV11" s="31">
        <f t="shared" si="7"/>
        <v>0</v>
      </c>
      <c r="DX11" s="31" t="e">
        <f t="shared" si="8"/>
        <v>#VALUE!</v>
      </c>
      <c r="DY11" s="2" t="s">
        <v>304</v>
      </c>
    </row>
    <row r="12" spans="1:129">
      <c r="A12" s="7">
        <v>7</v>
      </c>
      <c r="B12" s="33" t="s">
        <v>219</v>
      </c>
      <c r="C12" s="33" t="s">
        <v>140</v>
      </c>
      <c r="D12" s="48"/>
      <c r="E12" s="2">
        <v>13</v>
      </c>
      <c r="F12" s="2">
        <v>13</v>
      </c>
      <c r="G12" s="2">
        <v>14</v>
      </c>
      <c r="H12" s="2">
        <v>14</v>
      </c>
      <c r="I12" s="2">
        <v>15</v>
      </c>
      <c r="J12" s="2">
        <v>14</v>
      </c>
      <c r="K12" s="2">
        <v>14</v>
      </c>
      <c r="L12" s="2">
        <v>14</v>
      </c>
      <c r="M12" s="2">
        <v>13</v>
      </c>
      <c r="N12" s="20">
        <f t="shared" si="0"/>
        <v>124</v>
      </c>
      <c r="O12" s="40">
        <f t="shared" si="1"/>
        <v>0.98412698412698407</v>
      </c>
      <c r="P12" s="40" t="s">
        <v>200</v>
      </c>
      <c r="Q12" s="93"/>
      <c r="R12" s="97">
        <v>90</v>
      </c>
      <c r="S12" s="98" t="s">
        <v>200</v>
      </c>
      <c r="T12" s="98"/>
      <c r="U12" s="98">
        <v>80</v>
      </c>
      <c r="V12" s="99">
        <f t="shared" si="9"/>
        <v>0.90909090909090906</v>
      </c>
      <c r="W12" s="98" t="s">
        <v>200</v>
      </c>
      <c r="X12" s="98" t="s">
        <v>200</v>
      </c>
      <c r="Y12" s="100"/>
      <c r="Z12" s="2" t="s">
        <v>195</v>
      </c>
      <c r="AA12" s="2" t="s">
        <v>200</v>
      </c>
      <c r="AB12" s="2" t="s">
        <v>200</v>
      </c>
      <c r="AC12" s="2" t="s">
        <v>195</v>
      </c>
      <c r="AD12" s="2" t="s">
        <v>200</v>
      </c>
      <c r="AE12" s="101"/>
      <c r="AF12" s="33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U12" s="2"/>
      <c r="AV12" s="2"/>
      <c r="AW12" s="2"/>
      <c r="AX12" s="2"/>
      <c r="AZ12" s="2"/>
      <c r="BB12" s="21"/>
      <c r="BC12" s="2"/>
      <c r="BG12" s="56">
        <f t="shared" si="2"/>
        <v>0</v>
      </c>
      <c r="BH12" s="57">
        <f>BG12/40</f>
        <v>0</v>
      </c>
      <c r="BJ12" s="2" t="s">
        <v>391</v>
      </c>
      <c r="BK12" s="14" t="s">
        <v>200</v>
      </c>
      <c r="BL12" s="16">
        <v>14</v>
      </c>
      <c r="BM12" s="40" t="s">
        <v>200</v>
      </c>
      <c r="BN12" s="93"/>
      <c r="BO12" s="97">
        <v>90</v>
      </c>
      <c r="BP12" s="98" t="s">
        <v>200</v>
      </c>
      <c r="BQ12" s="98"/>
      <c r="BR12" s="98">
        <v>80</v>
      </c>
      <c r="BS12" s="99">
        <f t="shared" si="10"/>
        <v>0.90909090909090906</v>
      </c>
      <c r="BT12" s="98" t="s">
        <v>200</v>
      </c>
      <c r="BU12" s="98" t="s">
        <v>200</v>
      </c>
      <c r="BV12" s="100"/>
      <c r="BW12" s="2" t="s">
        <v>195</v>
      </c>
      <c r="BX12" s="2" t="s">
        <v>200</v>
      </c>
      <c r="BY12" s="2" t="s">
        <v>200</v>
      </c>
      <c r="BZ12" s="2" t="s">
        <v>195</v>
      </c>
      <c r="CA12" s="2">
        <v>1</v>
      </c>
      <c r="CB12" s="101"/>
      <c r="CC12" s="33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R12" s="2"/>
      <c r="CS12" s="2"/>
      <c r="CT12" s="2"/>
      <c r="CU12" s="2"/>
      <c r="CW12" s="2"/>
      <c r="CY12" s="21"/>
      <c r="CZ12" s="2"/>
      <c r="DD12" s="56">
        <f t="shared" si="3"/>
        <v>0</v>
      </c>
      <c r="DE12" s="57">
        <f t="shared" si="4"/>
        <v>0</v>
      </c>
      <c r="DF12" s="2" t="s">
        <v>200</v>
      </c>
      <c r="DG12" s="2" t="s">
        <v>391</v>
      </c>
      <c r="DH12" s="2" t="s">
        <v>391</v>
      </c>
      <c r="DL12" s="2"/>
      <c r="DM12" s="98" t="s">
        <v>200</v>
      </c>
      <c r="DN12" s="2" t="s">
        <v>391</v>
      </c>
      <c r="DO12" s="40" t="s">
        <v>200</v>
      </c>
      <c r="DP12" s="14" t="s">
        <v>390</v>
      </c>
      <c r="DQ12" s="2">
        <v>4</v>
      </c>
      <c r="DR12" s="31">
        <f t="shared" si="5"/>
        <v>2.2000000000000002</v>
      </c>
      <c r="DS12" s="2">
        <v>4</v>
      </c>
      <c r="DT12" s="31">
        <f t="shared" si="6"/>
        <v>1.2</v>
      </c>
      <c r="DU12" s="2">
        <v>4</v>
      </c>
      <c r="DV12" s="31">
        <f t="shared" si="7"/>
        <v>0.6</v>
      </c>
      <c r="DX12" s="31">
        <f t="shared" si="8"/>
        <v>4</v>
      </c>
      <c r="DY12" s="2" t="s">
        <v>200</v>
      </c>
    </row>
    <row r="13" spans="1:129">
      <c r="A13" s="7">
        <v>8</v>
      </c>
      <c r="B13" s="33" t="s">
        <v>218</v>
      </c>
      <c r="C13" s="33" t="s">
        <v>141</v>
      </c>
      <c r="D13" s="48"/>
      <c r="E13" s="2">
        <v>13</v>
      </c>
      <c r="F13" s="2">
        <v>10</v>
      </c>
      <c r="G13" s="2">
        <v>0</v>
      </c>
      <c r="H13" s="10">
        <v>13</v>
      </c>
      <c r="I13" s="2">
        <v>14</v>
      </c>
      <c r="J13" s="2">
        <v>9</v>
      </c>
      <c r="K13" s="2">
        <v>11</v>
      </c>
      <c r="L13" s="2">
        <v>14</v>
      </c>
      <c r="M13" s="2">
        <v>13</v>
      </c>
      <c r="N13" s="20">
        <f t="shared" si="0"/>
        <v>97</v>
      </c>
      <c r="O13" s="40">
        <f t="shared" si="1"/>
        <v>0.76984126984126988</v>
      </c>
      <c r="P13" s="40" t="s">
        <v>197</v>
      </c>
      <c r="Q13" s="93"/>
      <c r="R13" s="97">
        <v>48</v>
      </c>
      <c r="S13" s="98" t="s">
        <v>238</v>
      </c>
      <c r="T13" s="98"/>
      <c r="U13" s="98">
        <v>53</v>
      </c>
      <c r="V13" s="99">
        <f t="shared" si="9"/>
        <v>0.60227272727272729</v>
      </c>
      <c r="W13" s="98" t="s">
        <v>239</v>
      </c>
      <c r="X13" s="98" t="s">
        <v>239</v>
      </c>
      <c r="Y13" s="100"/>
      <c r="Z13" s="2" t="s">
        <v>195</v>
      </c>
      <c r="AA13" s="2" t="s">
        <v>200</v>
      </c>
      <c r="AB13" s="2" t="s">
        <v>196</v>
      </c>
      <c r="AC13" s="2" t="s">
        <v>238</v>
      </c>
      <c r="AD13" s="2" t="s">
        <v>200</v>
      </c>
      <c r="AE13" s="101"/>
      <c r="AF13" s="33"/>
      <c r="AG13" s="2"/>
      <c r="AH13" s="2"/>
      <c r="AI13" s="2"/>
      <c r="AJ13" s="2"/>
      <c r="AK13" s="2"/>
      <c r="AL13" s="2"/>
      <c r="AM13" s="2"/>
      <c r="AN13" s="2"/>
      <c r="AO13" s="2">
        <v>-1</v>
      </c>
      <c r="AP13" s="2"/>
      <c r="AQ13" s="2">
        <v>-1</v>
      </c>
      <c r="AR13" s="2"/>
      <c r="AS13" s="2">
        <v>-1</v>
      </c>
      <c r="AT13" s="2">
        <v>-1</v>
      </c>
      <c r="AU13" s="2"/>
      <c r="AV13" s="2"/>
      <c r="AW13" s="2"/>
      <c r="AX13" s="2"/>
      <c r="AZ13" s="2">
        <v>-1</v>
      </c>
      <c r="BB13" s="21"/>
      <c r="BC13" s="2">
        <v>-1</v>
      </c>
      <c r="BD13" s="2">
        <v>-1</v>
      </c>
      <c r="BG13" s="56">
        <f t="shared" si="2"/>
        <v>7</v>
      </c>
      <c r="BH13" s="57">
        <f>BG13/40</f>
        <v>0.17499999999999999</v>
      </c>
      <c r="BJ13" s="2" t="s">
        <v>198</v>
      </c>
      <c r="BK13" s="14" t="s">
        <v>197</v>
      </c>
      <c r="BL13" s="16">
        <v>9</v>
      </c>
      <c r="BM13" s="40" t="s">
        <v>197</v>
      </c>
      <c r="BN13" s="93"/>
      <c r="BO13" s="97">
        <v>48</v>
      </c>
      <c r="BP13" s="98" t="s">
        <v>238</v>
      </c>
      <c r="BQ13" s="98"/>
      <c r="BR13" s="98">
        <v>53</v>
      </c>
      <c r="BS13" s="99">
        <f t="shared" si="10"/>
        <v>0.60227272727272729</v>
      </c>
      <c r="BT13" s="98" t="s">
        <v>239</v>
      </c>
      <c r="BU13" s="98" t="s">
        <v>239</v>
      </c>
      <c r="BV13" s="100"/>
      <c r="BW13" s="2" t="s">
        <v>195</v>
      </c>
      <c r="BX13" s="2" t="s">
        <v>200</v>
      </c>
      <c r="BY13" s="2" t="s">
        <v>196</v>
      </c>
      <c r="BZ13" s="2" t="s">
        <v>238</v>
      </c>
      <c r="CA13" s="2">
        <v>1</v>
      </c>
      <c r="CB13" s="101"/>
      <c r="CC13" s="33"/>
      <c r="CD13" s="2"/>
      <c r="CE13" s="2"/>
      <c r="CF13" s="2"/>
      <c r="CG13" s="2"/>
      <c r="CH13" s="2"/>
      <c r="CI13" s="2"/>
      <c r="CJ13" s="2"/>
      <c r="CK13" s="2"/>
      <c r="CL13" s="2">
        <v>-1</v>
      </c>
      <c r="CM13" s="2"/>
      <c r="CN13" s="2">
        <v>-1</v>
      </c>
      <c r="CO13" s="2"/>
      <c r="CP13" s="2">
        <v>-1</v>
      </c>
      <c r="CQ13" s="2">
        <v>-1</v>
      </c>
      <c r="CR13" s="2"/>
      <c r="CS13" s="2"/>
      <c r="CT13" s="2"/>
      <c r="CU13" s="2"/>
      <c r="CW13" s="2">
        <v>-1</v>
      </c>
      <c r="CY13" s="21"/>
      <c r="CZ13" s="2">
        <v>-1</v>
      </c>
      <c r="DA13" s="2">
        <v>-1</v>
      </c>
      <c r="DD13" s="56">
        <f t="shared" si="3"/>
        <v>7</v>
      </c>
      <c r="DE13" s="57">
        <f t="shared" si="4"/>
        <v>0.17499999999999999</v>
      </c>
      <c r="DF13" s="2" t="s">
        <v>198</v>
      </c>
      <c r="DG13" s="2" t="s">
        <v>198</v>
      </c>
      <c r="DH13" s="2" t="s">
        <v>198</v>
      </c>
      <c r="DL13" s="2"/>
      <c r="DM13" s="98" t="s">
        <v>239</v>
      </c>
      <c r="DN13" s="2" t="s">
        <v>198</v>
      </c>
      <c r="DO13" s="40" t="s">
        <v>197</v>
      </c>
      <c r="DP13" s="2"/>
      <c r="DQ13" s="2">
        <v>1.5</v>
      </c>
      <c r="DR13" s="31">
        <f t="shared" si="5"/>
        <v>0.82500000000000007</v>
      </c>
      <c r="DS13" s="2">
        <v>3</v>
      </c>
      <c r="DT13" s="31">
        <f t="shared" si="6"/>
        <v>0.89999999999999991</v>
      </c>
      <c r="DU13" s="2">
        <v>2</v>
      </c>
      <c r="DV13" s="31">
        <f t="shared" si="7"/>
        <v>0.3</v>
      </c>
      <c r="DX13" s="31">
        <f t="shared" si="8"/>
        <v>2.0249999999999999</v>
      </c>
      <c r="DY13" s="2" t="s">
        <v>197</v>
      </c>
    </row>
    <row r="14" spans="1:129">
      <c r="A14" s="7">
        <v>9</v>
      </c>
      <c r="B14" s="33" t="s">
        <v>217</v>
      </c>
      <c r="C14" s="33" t="s">
        <v>142</v>
      </c>
      <c r="D14" s="48"/>
      <c r="E14" s="2">
        <v>14</v>
      </c>
      <c r="F14" s="2">
        <v>14</v>
      </c>
      <c r="G14" s="2">
        <v>11</v>
      </c>
      <c r="H14" s="2">
        <v>14</v>
      </c>
      <c r="I14" s="2">
        <v>15</v>
      </c>
      <c r="J14" s="2">
        <v>13</v>
      </c>
      <c r="K14" s="10">
        <v>14</v>
      </c>
      <c r="L14" s="2">
        <v>14</v>
      </c>
      <c r="M14" s="2">
        <v>14</v>
      </c>
      <c r="N14" s="20">
        <f t="shared" si="0"/>
        <v>123</v>
      </c>
      <c r="O14" s="40">
        <f t="shared" si="1"/>
        <v>0.97619047619047616</v>
      </c>
      <c r="P14" s="40" t="s">
        <v>200</v>
      </c>
      <c r="Q14" s="93"/>
      <c r="R14" s="97">
        <v>60</v>
      </c>
      <c r="S14" s="98" t="s">
        <v>239</v>
      </c>
      <c r="T14" s="98"/>
      <c r="U14" s="98">
        <v>0</v>
      </c>
      <c r="V14" s="99">
        <f t="shared" si="9"/>
        <v>0</v>
      </c>
      <c r="W14" s="98" t="s">
        <v>238</v>
      </c>
      <c r="X14" s="98" t="s">
        <v>239</v>
      </c>
      <c r="Y14" s="100"/>
      <c r="Z14" s="2">
        <v>0</v>
      </c>
      <c r="AA14" s="2" t="s">
        <v>200</v>
      </c>
      <c r="AB14" s="2" t="s">
        <v>200</v>
      </c>
      <c r="AC14" s="2" t="s">
        <v>238</v>
      </c>
      <c r="AD14" s="2">
        <v>0</v>
      </c>
      <c r="AE14" s="101"/>
      <c r="AF14" s="33"/>
      <c r="AG14" s="2"/>
      <c r="AH14" s="2">
        <v>-1</v>
      </c>
      <c r="AI14" s="2"/>
      <c r="AJ14" s="2">
        <v>-1</v>
      </c>
      <c r="AK14" s="2"/>
      <c r="AL14" s="2"/>
      <c r="AM14" s="2"/>
      <c r="AN14" s="2"/>
      <c r="AO14" s="2"/>
      <c r="AP14" s="2"/>
      <c r="AQ14" s="2"/>
      <c r="AR14" s="2"/>
      <c r="AT14" s="2">
        <v>-1</v>
      </c>
      <c r="AU14" s="2"/>
      <c r="AV14" s="2"/>
      <c r="AW14" s="2"/>
      <c r="AX14" s="2"/>
      <c r="AZ14" s="2">
        <v>-1</v>
      </c>
      <c r="BB14" s="21"/>
      <c r="BC14" s="2"/>
      <c r="BG14" s="56">
        <f t="shared" si="2"/>
        <v>4</v>
      </c>
      <c r="BH14" s="57">
        <f>BG14/40</f>
        <v>0.1</v>
      </c>
      <c r="BJ14" s="2" t="s">
        <v>197</v>
      </c>
      <c r="BK14" s="14" t="s">
        <v>197</v>
      </c>
      <c r="BL14" s="16">
        <v>10</v>
      </c>
      <c r="BM14" s="40" t="s">
        <v>200</v>
      </c>
      <c r="BN14" s="93"/>
      <c r="BO14" s="97">
        <v>60</v>
      </c>
      <c r="BP14" s="98" t="s">
        <v>239</v>
      </c>
      <c r="BQ14" s="98"/>
      <c r="BR14" s="98">
        <v>0</v>
      </c>
      <c r="BS14" s="99">
        <f t="shared" si="10"/>
        <v>0</v>
      </c>
      <c r="BT14" s="98" t="s">
        <v>238</v>
      </c>
      <c r="BU14" s="98" t="s">
        <v>239</v>
      </c>
      <c r="BV14" s="100"/>
      <c r="BW14" s="2">
        <v>0</v>
      </c>
      <c r="BX14" s="2" t="s">
        <v>200</v>
      </c>
      <c r="BY14" s="2" t="s">
        <v>200</v>
      </c>
      <c r="BZ14" s="2" t="s">
        <v>238</v>
      </c>
      <c r="CA14" s="2">
        <v>0</v>
      </c>
      <c r="CB14" s="101"/>
      <c r="CC14" s="33"/>
      <c r="CD14" s="2"/>
      <c r="CE14" s="2">
        <v>-1</v>
      </c>
      <c r="CF14" s="2"/>
      <c r="CG14" s="2">
        <v>-1</v>
      </c>
      <c r="CH14" s="2"/>
      <c r="CI14" s="2"/>
      <c r="CJ14" s="2"/>
      <c r="CK14" s="2"/>
      <c r="CL14" s="2"/>
      <c r="CM14" s="2"/>
      <c r="CN14" s="2"/>
      <c r="CO14" s="2"/>
      <c r="CQ14" s="2">
        <v>-1</v>
      </c>
      <c r="CR14" s="2"/>
      <c r="CS14" s="2"/>
      <c r="CT14" s="2"/>
      <c r="CU14" s="2"/>
      <c r="CW14" s="2">
        <v>-1</v>
      </c>
      <c r="CY14" s="21"/>
      <c r="CZ14" s="2"/>
      <c r="DD14" s="56">
        <f t="shared" si="3"/>
        <v>4</v>
      </c>
      <c r="DE14" s="57">
        <f t="shared" si="4"/>
        <v>0.1</v>
      </c>
      <c r="DF14" s="2" t="s">
        <v>200</v>
      </c>
      <c r="DG14" s="2" t="s">
        <v>197</v>
      </c>
      <c r="DH14" s="2" t="s">
        <v>198</v>
      </c>
      <c r="DL14" s="2"/>
      <c r="DM14" s="98" t="s">
        <v>239</v>
      </c>
      <c r="DN14" s="2" t="s">
        <v>198</v>
      </c>
      <c r="DO14" s="40" t="s">
        <v>200</v>
      </c>
      <c r="DP14" s="2"/>
      <c r="DQ14" s="2">
        <v>1.5</v>
      </c>
      <c r="DR14" s="31">
        <f t="shared" si="5"/>
        <v>0.82500000000000007</v>
      </c>
      <c r="DS14" s="2">
        <v>3</v>
      </c>
      <c r="DT14" s="31">
        <f t="shared" si="6"/>
        <v>0.89999999999999991</v>
      </c>
      <c r="DU14" s="2">
        <v>4</v>
      </c>
      <c r="DV14" s="31">
        <f t="shared" si="7"/>
        <v>0.6</v>
      </c>
      <c r="DX14" s="31">
        <f t="shared" si="8"/>
        <v>2.3250000000000002</v>
      </c>
      <c r="DY14" s="2" t="s">
        <v>197</v>
      </c>
    </row>
    <row r="15" spans="1:129">
      <c r="A15" s="7">
        <v>10</v>
      </c>
      <c r="B15" s="33" t="s">
        <v>225</v>
      </c>
      <c r="C15" s="33" t="s">
        <v>143</v>
      </c>
      <c r="D15" s="48"/>
      <c r="E15" s="2">
        <v>14</v>
      </c>
      <c r="F15" s="2">
        <v>14</v>
      </c>
      <c r="G15" s="2">
        <v>10</v>
      </c>
      <c r="H15" s="2">
        <v>14</v>
      </c>
      <c r="I15" s="2">
        <v>15</v>
      </c>
      <c r="J15" s="2">
        <v>14</v>
      </c>
      <c r="K15" s="2">
        <v>15</v>
      </c>
      <c r="L15" s="2">
        <v>14</v>
      </c>
      <c r="M15" s="2">
        <v>11</v>
      </c>
      <c r="N15" s="20">
        <f t="shared" si="0"/>
        <v>121</v>
      </c>
      <c r="O15" s="40">
        <f t="shared" si="1"/>
        <v>0.96031746031746035</v>
      </c>
      <c r="P15" s="40" t="s">
        <v>200</v>
      </c>
      <c r="Q15" s="93"/>
      <c r="R15" s="97">
        <v>100</v>
      </c>
      <c r="S15" s="98" t="s">
        <v>200</v>
      </c>
      <c r="T15" s="98"/>
      <c r="U15" s="98">
        <v>76</v>
      </c>
      <c r="V15" s="99">
        <f t="shared" si="9"/>
        <v>0.86363636363636365</v>
      </c>
      <c r="W15" s="98" t="s">
        <v>199</v>
      </c>
      <c r="X15" s="98" t="s">
        <v>195</v>
      </c>
      <c r="Y15" s="100"/>
      <c r="Z15" s="2">
        <v>0</v>
      </c>
      <c r="AA15" s="2" t="s">
        <v>200</v>
      </c>
      <c r="AB15" s="2" t="s">
        <v>200</v>
      </c>
      <c r="AC15" s="2" t="s">
        <v>199</v>
      </c>
      <c r="AD15" s="2" t="s">
        <v>200</v>
      </c>
      <c r="AE15" s="101"/>
      <c r="AF15" s="33"/>
      <c r="AG15" s="2"/>
      <c r="AH15" s="2"/>
      <c r="AI15" s="2"/>
      <c r="AJ15" s="2">
        <v>-1</v>
      </c>
      <c r="AK15" s="2"/>
      <c r="AL15" s="2"/>
      <c r="AM15" s="2"/>
      <c r="AN15" s="2"/>
      <c r="AO15" s="2"/>
      <c r="AP15" s="2"/>
      <c r="AQ15" s="2"/>
      <c r="AR15" s="2"/>
      <c r="AU15" s="2"/>
      <c r="AV15" s="2"/>
      <c r="AW15" s="2"/>
      <c r="AX15" s="2"/>
      <c r="AZ15" s="2"/>
      <c r="BB15" s="21"/>
      <c r="BC15" s="2"/>
      <c r="BG15" s="56">
        <f t="shared" si="2"/>
        <v>1</v>
      </c>
      <c r="BH15" s="57">
        <f>BG15/40</f>
        <v>2.5000000000000001E-2</v>
      </c>
      <c r="BJ15" s="2" t="s">
        <v>200</v>
      </c>
      <c r="BK15" s="14" t="s">
        <v>198</v>
      </c>
      <c r="BL15" s="16">
        <v>13</v>
      </c>
      <c r="BM15" s="40" t="s">
        <v>200</v>
      </c>
      <c r="BN15" s="93"/>
      <c r="BO15" s="97">
        <v>100</v>
      </c>
      <c r="BP15" s="98" t="s">
        <v>200</v>
      </c>
      <c r="BQ15" s="98"/>
      <c r="BR15" s="98">
        <v>76</v>
      </c>
      <c r="BS15" s="99">
        <f t="shared" si="10"/>
        <v>0.86363636363636365</v>
      </c>
      <c r="BT15" s="98" t="s">
        <v>199</v>
      </c>
      <c r="BU15" s="98" t="s">
        <v>195</v>
      </c>
      <c r="BV15" s="100"/>
      <c r="BW15" s="2">
        <v>0</v>
      </c>
      <c r="BX15" s="2" t="s">
        <v>200</v>
      </c>
      <c r="BY15" s="2" t="s">
        <v>200</v>
      </c>
      <c r="BZ15" s="2" t="s">
        <v>199</v>
      </c>
      <c r="CA15" s="2">
        <v>1</v>
      </c>
      <c r="CB15" s="101"/>
      <c r="CC15" s="33"/>
      <c r="CD15" s="2"/>
      <c r="CE15" s="2"/>
      <c r="CF15" s="2"/>
      <c r="CG15" s="2">
        <v>-1</v>
      </c>
      <c r="CH15" s="2"/>
      <c r="CI15" s="2"/>
      <c r="CJ15" s="2"/>
      <c r="CK15" s="2"/>
      <c r="CL15" s="2"/>
      <c r="CM15" s="2"/>
      <c r="CN15" s="2"/>
      <c r="CO15" s="2"/>
      <c r="CR15" s="2"/>
      <c r="CS15" s="2"/>
      <c r="CT15" s="2"/>
      <c r="CU15" s="2"/>
      <c r="CW15" s="2"/>
      <c r="CY15" s="21"/>
      <c r="CZ15" s="2"/>
      <c r="DD15" s="56">
        <f t="shared" si="3"/>
        <v>1</v>
      </c>
      <c r="DE15" s="57">
        <f t="shared" si="4"/>
        <v>2.5000000000000001E-2</v>
      </c>
      <c r="DF15" s="2" t="s">
        <v>200</v>
      </c>
      <c r="DG15" s="2" t="s">
        <v>200</v>
      </c>
      <c r="DH15" s="2" t="s">
        <v>200</v>
      </c>
      <c r="DL15" s="2"/>
      <c r="DM15" s="98" t="s">
        <v>195</v>
      </c>
      <c r="DN15" s="2" t="s">
        <v>200</v>
      </c>
      <c r="DO15" s="40" t="s">
        <v>200</v>
      </c>
      <c r="DP15" s="14" t="s">
        <v>390</v>
      </c>
      <c r="DQ15" s="2">
        <v>3.75</v>
      </c>
      <c r="DR15" s="31">
        <f t="shared" si="5"/>
        <v>2.0625</v>
      </c>
      <c r="DS15" s="2">
        <v>4</v>
      </c>
      <c r="DT15" s="31">
        <f t="shared" si="6"/>
        <v>1.2</v>
      </c>
      <c r="DU15" s="2">
        <v>4</v>
      </c>
      <c r="DV15" s="31">
        <f t="shared" si="7"/>
        <v>0.6</v>
      </c>
      <c r="DX15" s="31">
        <f t="shared" si="8"/>
        <v>3.8625000000000003</v>
      </c>
      <c r="DY15" s="2" t="s">
        <v>200</v>
      </c>
    </row>
    <row r="16" spans="1:129">
      <c r="A16" s="7">
        <v>11</v>
      </c>
      <c r="B16" s="33" t="s">
        <v>144</v>
      </c>
      <c r="C16" s="33" t="s">
        <v>145</v>
      </c>
      <c r="D16" s="48"/>
      <c r="E16" s="2">
        <v>14</v>
      </c>
      <c r="F16" s="2">
        <v>14</v>
      </c>
      <c r="G16" s="2">
        <v>14</v>
      </c>
      <c r="H16" s="2">
        <v>13</v>
      </c>
      <c r="I16" s="2">
        <v>15</v>
      </c>
      <c r="J16" s="2">
        <v>14</v>
      </c>
      <c r="K16" s="2">
        <v>15</v>
      </c>
      <c r="L16" s="2">
        <v>14</v>
      </c>
      <c r="M16" s="2">
        <v>12</v>
      </c>
      <c r="N16" s="20">
        <f t="shared" si="0"/>
        <v>125</v>
      </c>
      <c r="O16" s="40">
        <f t="shared" si="1"/>
        <v>0.99206349206349209</v>
      </c>
      <c r="P16" s="40" t="s">
        <v>200</v>
      </c>
      <c r="Q16" s="93"/>
      <c r="R16" s="97">
        <v>91</v>
      </c>
      <c r="S16" s="98" t="s">
        <v>200</v>
      </c>
      <c r="T16" s="98"/>
      <c r="U16" s="98">
        <v>82</v>
      </c>
      <c r="V16" s="99">
        <f t="shared" si="9"/>
        <v>0.93181818181818177</v>
      </c>
      <c r="W16" s="98" t="s">
        <v>200</v>
      </c>
      <c r="X16" s="98" t="s">
        <v>200</v>
      </c>
      <c r="Y16" s="100"/>
      <c r="Z16" s="2" t="s">
        <v>199</v>
      </c>
      <c r="AA16" s="2">
        <v>0</v>
      </c>
      <c r="AB16" s="2" t="s">
        <v>200</v>
      </c>
      <c r="AC16" s="2" t="s">
        <v>199</v>
      </c>
      <c r="AD16" s="2" t="s">
        <v>200</v>
      </c>
      <c r="AE16" s="101"/>
      <c r="AF16" s="33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>
        <v>-1</v>
      </c>
      <c r="AR16" s="2"/>
      <c r="AU16" s="2"/>
      <c r="AV16" s="2"/>
      <c r="AW16" s="2"/>
      <c r="AX16" s="2"/>
      <c r="AZ16" s="2"/>
      <c r="BB16" s="21">
        <v>-1</v>
      </c>
      <c r="BC16" s="2"/>
      <c r="BG16" s="56">
        <f t="shared" si="2"/>
        <v>2</v>
      </c>
      <c r="BH16" s="57">
        <f>BG16/40</f>
        <v>0.05</v>
      </c>
      <c r="BJ16" s="2" t="s">
        <v>200</v>
      </c>
      <c r="BK16" s="14" t="s">
        <v>198</v>
      </c>
      <c r="BL16" s="16">
        <v>13</v>
      </c>
      <c r="BM16" s="40" t="s">
        <v>200</v>
      </c>
      <c r="BN16" s="93"/>
      <c r="BO16" s="97">
        <v>91</v>
      </c>
      <c r="BP16" s="98" t="s">
        <v>200</v>
      </c>
      <c r="BQ16" s="98"/>
      <c r="BR16" s="98">
        <v>82</v>
      </c>
      <c r="BS16" s="99">
        <f t="shared" si="10"/>
        <v>0.93181818181818177</v>
      </c>
      <c r="BT16" s="98" t="s">
        <v>200</v>
      </c>
      <c r="BU16" s="98" t="s">
        <v>200</v>
      </c>
      <c r="BV16" s="100"/>
      <c r="BW16" s="2" t="s">
        <v>199</v>
      </c>
      <c r="BX16" s="2">
        <v>0</v>
      </c>
      <c r="BY16" s="2" t="s">
        <v>200</v>
      </c>
      <c r="BZ16" s="2" t="s">
        <v>199</v>
      </c>
      <c r="CA16" s="2">
        <v>1</v>
      </c>
      <c r="CB16" s="101"/>
      <c r="CC16" s="33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>
        <v>-1</v>
      </c>
      <c r="CO16" s="2"/>
      <c r="CR16" s="2"/>
      <c r="CS16" s="2"/>
      <c r="CT16" s="2"/>
      <c r="CU16" s="2"/>
      <c r="CW16" s="2"/>
      <c r="CY16" s="21">
        <v>-1</v>
      </c>
      <c r="CZ16" s="2"/>
      <c r="DD16" s="56">
        <f t="shared" si="3"/>
        <v>2</v>
      </c>
      <c r="DE16" s="57">
        <f t="shared" si="4"/>
        <v>0.05</v>
      </c>
      <c r="DF16" s="2" t="s">
        <v>200</v>
      </c>
      <c r="DG16" s="2" t="s">
        <v>200</v>
      </c>
      <c r="DH16" s="2" t="s">
        <v>200</v>
      </c>
      <c r="DL16" s="2"/>
      <c r="DM16" s="98" t="s">
        <v>200</v>
      </c>
      <c r="DN16" s="2" t="s">
        <v>200</v>
      </c>
      <c r="DO16" s="40" t="s">
        <v>200</v>
      </c>
      <c r="DP16" s="14" t="s">
        <v>390</v>
      </c>
      <c r="DQ16" s="2">
        <v>4</v>
      </c>
      <c r="DR16" s="31">
        <f t="shared" si="5"/>
        <v>2.2000000000000002</v>
      </c>
      <c r="DS16" s="2">
        <v>4</v>
      </c>
      <c r="DT16" s="31">
        <f t="shared" si="6"/>
        <v>1.2</v>
      </c>
      <c r="DU16" s="2">
        <v>4</v>
      </c>
      <c r="DV16" s="31">
        <f t="shared" si="7"/>
        <v>0.6</v>
      </c>
      <c r="DX16" s="31">
        <f t="shared" si="8"/>
        <v>4</v>
      </c>
      <c r="DY16" s="2" t="s">
        <v>200</v>
      </c>
    </row>
    <row r="17" spans="1:129">
      <c r="A17" s="7">
        <v>12</v>
      </c>
      <c r="B17" s="33" t="s">
        <v>226</v>
      </c>
      <c r="C17" s="33" t="s">
        <v>147</v>
      </c>
      <c r="D17" s="48"/>
      <c r="E17" s="2">
        <v>13</v>
      </c>
      <c r="F17" s="10">
        <v>12</v>
      </c>
      <c r="G17" s="2">
        <v>14</v>
      </c>
      <c r="H17" s="2">
        <v>11</v>
      </c>
      <c r="I17" s="2">
        <v>14</v>
      </c>
      <c r="J17" s="2">
        <v>12</v>
      </c>
      <c r="K17" s="2">
        <v>14</v>
      </c>
      <c r="L17" s="2">
        <v>11</v>
      </c>
      <c r="M17" s="2">
        <v>12</v>
      </c>
      <c r="N17" s="20">
        <f t="shared" si="0"/>
        <v>113</v>
      </c>
      <c r="O17" s="40">
        <f t="shared" si="1"/>
        <v>0.89682539682539686</v>
      </c>
      <c r="P17" s="40" t="s">
        <v>200</v>
      </c>
      <c r="Q17" s="93"/>
      <c r="R17" s="97">
        <v>80</v>
      </c>
      <c r="S17" s="98" t="s">
        <v>198</v>
      </c>
      <c r="T17" s="98"/>
      <c r="U17" s="98">
        <v>67</v>
      </c>
      <c r="V17" s="99">
        <f t="shared" si="9"/>
        <v>0.76136363636363635</v>
      </c>
      <c r="W17" s="98" t="s">
        <v>197</v>
      </c>
      <c r="X17" s="98" t="s">
        <v>204</v>
      </c>
      <c r="Y17" s="100"/>
      <c r="Z17" s="2">
        <v>0</v>
      </c>
      <c r="AA17" s="2" t="s">
        <v>200</v>
      </c>
      <c r="AB17" s="2" t="s">
        <v>200</v>
      </c>
      <c r="AC17" s="2" t="s">
        <v>200</v>
      </c>
      <c r="AD17" s="2" t="s">
        <v>200</v>
      </c>
      <c r="AE17" s="101"/>
      <c r="AF17" s="33"/>
      <c r="AG17" s="2"/>
      <c r="AH17" s="2">
        <v>-1</v>
      </c>
      <c r="AI17" s="2"/>
      <c r="AJ17" s="2">
        <v>-1</v>
      </c>
      <c r="AK17" s="2">
        <v>-1</v>
      </c>
      <c r="AL17" s="2"/>
      <c r="AM17" s="2"/>
      <c r="AN17" s="2"/>
      <c r="AO17" s="2"/>
      <c r="AP17" s="2"/>
      <c r="AQ17" s="2"/>
      <c r="AR17" s="2"/>
      <c r="AU17" s="2"/>
      <c r="AV17" s="2"/>
      <c r="AW17" s="2"/>
      <c r="AX17" s="2"/>
      <c r="AZ17" s="2"/>
      <c r="BB17" s="21"/>
      <c r="BC17" s="2"/>
      <c r="BG17" s="56">
        <f t="shared" si="2"/>
        <v>3</v>
      </c>
      <c r="BH17" s="57">
        <f>BG17/40</f>
        <v>7.4999999999999997E-2</v>
      </c>
      <c r="BJ17" s="2" t="s">
        <v>195</v>
      </c>
      <c r="BK17" s="14" t="s">
        <v>198</v>
      </c>
      <c r="BL17" s="16">
        <v>12</v>
      </c>
      <c r="BM17" s="40" t="s">
        <v>200</v>
      </c>
      <c r="BN17" s="93"/>
      <c r="BO17" s="97">
        <v>80</v>
      </c>
      <c r="BP17" s="98" t="s">
        <v>198</v>
      </c>
      <c r="BQ17" s="98"/>
      <c r="BR17" s="98">
        <v>67</v>
      </c>
      <c r="BS17" s="99">
        <f t="shared" si="10"/>
        <v>0.76136363636363635</v>
      </c>
      <c r="BT17" s="98" t="s">
        <v>197</v>
      </c>
      <c r="BU17" s="98" t="s">
        <v>204</v>
      </c>
      <c r="BV17" s="100"/>
      <c r="BW17" s="2">
        <v>0</v>
      </c>
      <c r="BX17" s="2" t="s">
        <v>200</v>
      </c>
      <c r="BY17" s="2" t="s">
        <v>200</v>
      </c>
      <c r="BZ17" s="2" t="s">
        <v>200</v>
      </c>
      <c r="CA17" s="2">
        <v>1</v>
      </c>
      <c r="CB17" s="101"/>
      <c r="CC17" s="33"/>
      <c r="CD17" s="2"/>
      <c r="CE17" s="2">
        <v>-1</v>
      </c>
      <c r="CF17" s="2"/>
      <c r="CG17" s="2">
        <v>-1</v>
      </c>
      <c r="CH17" s="2">
        <v>-1</v>
      </c>
      <c r="CI17" s="2"/>
      <c r="CJ17" s="2"/>
      <c r="CK17" s="2"/>
      <c r="CL17" s="2"/>
      <c r="CM17" s="2"/>
      <c r="CN17" s="2"/>
      <c r="CO17" s="2"/>
      <c r="CR17" s="2"/>
      <c r="CS17" s="2"/>
      <c r="CT17" s="2"/>
      <c r="CU17" s="2"/>
      <c r="CW17" s="2"/>
      <c r="CY17" s="21"/>
      <c r="CZ17" s="2"/>
      <c r="DD17" s="56">
        <f t="shared" si="3"/>
        <v>3</v>
      </c>
      <c r="DE17" s="57">
        <f t="shared" si="4"/>
        <v>7.4999999999999997E-2</v>
      </c>
      <c r="DF17" s="2" t="s">
        <v>200</v>
      </c>
      <c r="DG17" s="2" t="s">
        <v>195</v>
      </c>
      <c r="DH17" s="2" t="s">
        <v>200</v>
      </c>
      <c r="DL17" s="2"/>
      <c r="DM17" s="98" t="s">
        <v>204</v>
      </c>
      <c r="DN17" s="2" t="s">
        <v>200</v>
      </c>
      <c r="DO17" s="40" t="s">
        <v>200</v>
      </c>
      <c r="DP17" s="14" t="s">
        <v>390</v>
      </c>
      <c r="DQ17" s="2">
        <v>4</v>
      </c>
      <c r="DR17" s="31">
        <f t="shared" si="5"/>
        <v>2.2000000000000002</v>
      </c>
      <c r="DS17" s="2">
        <v>4</v>
      </c>
      <c r="DT17" s="31">
        <f t="shared" si="6"/>
        <v>1.2</v>
      </c>
      <c r="DU17" s="2">
        <v>4</v>
      </c>
      <c r="DV17" s="31">
        <f t="shared" si="7"/>
        <v>0.6</v>
      </c>
      <c r="DX17" s="31">
        <f t="shared" si="8"/>
        <v>4</v>
      </c>
      <c r="DY17" s="2" t="s">
        <v>200</v>
      </c>
    </row>
    <row r="18" spans="1:129">
      <c r="A18" s="7">
        <v>13</v>
      </c>
      <c r="B18" s="33" t="s">
        <v>216</v>
      </c>
      <c r="C18" s="33" t="s">
        <v>148</v>
      </c>
      <c r="D18" s="48"/>
      <c r="E18" s="2">
        <v>13</v>
      </c>
      <c r="F18" s="2">
        <v>14</v>
      </c>
      <c r="G18" s="2">
        <v>12</v>
      </c>
      <c r="H18" s="2">
        <v>14</v>
      </c>
      <c r="I18" s="2">
        <v>14</v>
      </c>
      <c r="J18" s="2">
        <v>14</v>
      </c>
      <c r="K18" s="2">
        <v>15</v>
      </c>
      <c r="L18" s="2">
        <v>14</v>
      </c>
      <c r="M18" s="2">
        <v>12</v>
      </c>
      <c r="N18" s="20">
        <f t="shared" si="0"/>
        <v>122</v>
      </c>
      <c r="O18" s="40">
        <f t="shared" si="1"/>
        <v>0.96825396825396826</v>
      </c>
      <c r="P18" s="40" t="s">
        <v>200</v>
      </c>
      <c r="Q18" s="93"/>
      <c r="R18" s="97">
        <v>91</v>
      </c>
      <c r="S18" s="98" t="s">
        <v>200</v>
      </c>
      <c r="T18" s="98"/>
      <c r="U18" s="98">
        <v>87</v>
      </c>
      <c r="V18" s="99">
        <f t="shared" si="9"/>
        <v>0.98863636363636365</v>
      </c>
      <c r="W18" s="98" t="s">
        <v>200</v>
      </c>
      <c r="X18" s="98" t="s">
        <v>200</v>
      </c>
      <c r="Y18" s="100"/>
      <c r="Z18" s="2" t="s">
        <v>205</v>
      </c>
      <c r="AA18" s="2" t="s">
        <v>200</v>
      </c>
      <c r="AB18" s="2" t="s">
        <v>200</v>
      </c>
      <c r="AC18" s="2" t="s">
        <v>195</v>
      </c>
      <c r="AD18" s="2" t="s">
        <v>200</v>
      </c>
      <c r="AE18" s="101"/>
      <c r="AF18" s="33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U18" s="2"/>
      <c r="AV18" s="2"/>
      <c r="AW18" s="2"/>
      <c r="AX18" s="2"/>
      <c r="AZ18" s="2"/>
      <c r="BB18" s="21"/>
      <c r="BC18" s="2"/>
      <c r="BG18" s="56">
        <f t="shared" si="2"/>
        <v>0</v>
      </c>
      <c r="BH18" s="57">
        <f>BG18/40</f>
        <v>0</v>
      </c>
      <c r="BJ18" s="2" t="s">
        <v>200</v>
      </c>
      <c r="BK18" s="14" t="s">
        <v>200</v>
      </c>
      <c r="BL18" s="16">
        <v>14</v>
      </c>
      <c r="BM18" s="40" t="s">
        <v>200</v>
      </c>
      <c r="BN18" s="93"/>
      <c r="BO18" s="97">
        <v>91</v>
      </c>
      <c r="BP18" s="98" t="s">
        <v>200</v>
      </c>
      <c r="BQ18" s="98"/>
      <c r="BR18" s="98">
        <v>87</v>
      </c>
      <c r="BS18" s="99">
        <f t="shared" si="10"/>
        <v>0.98863636363636365</v>
      </c>
      <c r="BT18" s="98" t="s">
        <v>200</v>
      </c>
      <c r="BU18" s="98" t="s">
        <v>200</v>
      </c>
      <c r="BV18" s="100"/>
      <c r="BW18" s="2" t="s">
        <v>205</v>
      </c>
      <c r="BX18" s="2" t="s">
        <v>200</v>
      </c>
      <c r="BY18" s="2" t="s">
        <v>200</v>
      </c>
      <c r="BZ18" s="2" t="s">
        <v>195</v>
      </c>
      <c r="CA18" s="2">
        <v>1</v>
      </c>
      <c r="CB18" s="101"/>
      <c r="CC18" s="33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R18" s="2"/>
      <c r="CS18" s="2"/>
      <c r="CT18" s="2"/>
      <c r="CU18" s="2"/>
      <c r="CW18" s="2"/>
      <c r="CY18" s="21"/>
      <c r="CZ18" s="2"/>
      <c r="DD18" s="56">
        <f t="shared" si="3"/>
        <v>0</v>
      </c>
      <c r="DE18" s="57">
        <f t="shared" si="4"/>
        <v>0</v>
      </c>
      <c r="DF18" s="2" t="s">
        <v>200</v>
      </c>
      <c r="DG18" s="2" t="s">
        <v>200</v>
      </c>
      <c r="DH18" s="2" t="s">
        <v>200</v>
      </c>
      <c r="DL18" s="2"/>
      <c r="DM18" s="98" t="s">
        <v>200</v>
      </c>
      <c r="DN18" s="2" t="s">
        <v>200</v>
      </c>
      <c r="DO18" s="40" t="s">
        <v>200</v>
      </c>
      <c r="DP18" s="14" t="s">
        <v>390</v>
      </c>
      <c r="DQ18" s="2">
        <v>4</v>
      </c>
      <c r="DR18" s="31">
        <f t="shared" si="5"/>
        <v>2.2000000000000002</v>
      </c>
      <c r="DS18" s="2">
        <v>4</v>
      </c>
      <c r="DT18" s="31">
        <f t="shared" si="6"/>
        <v>1.2</v>
      </c>
      <c r="DU18" s="2">
        <v>4</v>
      </c>
      <c r="DV18" s="31">
        <f t="shared" si="7"/>
        <v>0.6</v>
      </c>
      <c r="DX18" s="31">
        <f t="shared" si="8"/>
        <v>4</v>
      </c>
      <c r="DY18" s="2" t="s">
        <v>200</v>
      </c>
    </row>
    <row r="19" spans="1:129">
      <c r="A19" s="7">
        <v>14</v>
      </c>
      <c r="B19" s="33" t="s">
        <v>227</v>
      </c>
      <c r="C19" s="33" t="s">
        <v>150</v>
      </c>
      <c r="D19" s="48"/>
      <c r="E19" s="2">
        <v>13</v>
      </c>
      <c r="F19" s="2">
        <v>13</v>
      </c>
      <c r="G19" s="2">
        <v>14</v>
      </c>
      <c r="H19" s="2">
        <v>13</v>
      </c>
      <c r="I19" s="2">
        <v>11</v>
      </c>
      <c r="J19" s="2">
        <v>8</v>
      </c>
      <c r="K19" s="2">
        <v>13</v>
      </c>
      <c r="L19" s="2">
        <v>11</v>
      </c>
      <c r="M19" s="2">
        <v>6</v>
      </c>
      <c r="N19" s="20">
        <f t="shared" si="0"/>
        <v>102</v>
      </c>
      <c r="O19" s="40">
        <f t="shared" si="1"/>
        <v>0.80952380952380953</v>
      </c>
      <c r="P19" s="40" t="s">
        <v>198</v>
      </c>
      <c r="Q19" s="93"/>
      <c r="R19" s="97">
        <v>88</v>
      </c>
      <c r="S19" s="98" t="s">
        <v>199</v>
      </c>
      <c r="T19" s="98"/>
      <c r="U19" s="98">
        <v>66</v>
      </c>
      <c r="V19" s="99">
        <f t="shared" si="9"/>
        <v>0.75</v>
      </c>
      <c r="W19" s="98" t="s">
        <v>197</v>
      </c>
      <c r="X19" s="98" t="s">
        <v>271</v>
      </c>
      <c r="Y19" s="100"/>
      <c r="Z19" s="2" t="s">
        <v>201</v>
      </c>
      <c r="AA19" s="2">
        <v>0</v>
      </c>
      <c r="AB19" s="2" t="s">
        <v>200</v>
      </c>
      <c r="AC19" s="2" t="s">
        <v>198</v>
      </c>
      <c r="AD19" s="2" t="s">
        <v>200</v>
      </c>
      <c r="AE19" s="101"/>
      <c r="AF19" s="33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U19" s="2"/>
      <c r="AV19" s="2"/>
      <c r="AW19" s="2"/>
      <c r="AX19" s="2"/>
      <c r="AZ19" s="2">
        <v>-1</v>
      </c>
      <c r="BB19" s="21"/>
      <c r="BC19" s="2">
        <v>-1</v>
      </c>
      <c r="BG19" s="56">
        <f t="shared" si="2"/>
        <v>2</v>
      </c>
      <c r="BH19" s="57">
        <f>BG19/40</f>
        <v>0.05</v>
      </c>
      <c r="BJ19" s="2" t="s">
        <v>197</v>
      </c>
      <c r="BK19" s="14" t="s">
        <v>197</v>
      </c>
      <c r="BL19" s="16">
        <v>13</v>
      </c>
      <c r="BM19" s="40" t="s">
        <v>198</v>
      </c>
      <c r="BN19" s="93"/>
      <c r="BO19" s="97">
        <v>88</v>
      </c>
      <c r="BP19" s="98" t="s">
        <v>199</v>
      </c>
      <c r="BQ19" s="98"/>
      <c r="BR19" s="98">
        <v>66</v>
      </c>
      <c r="BS19" s="99">
        <f t="shared" si="10"/>
        <v>0.75</v>
      </c>
      <c r="BT19" s="98" t="s">
        <v>197</v>
      </c>
      <c r="BU19" s="98" t="s">
        <v>271</v>
      </c>
      <c r="BV19" s="100"/>
      <c r="BW19" s="2" t="s">
        <v>201</v>
      </c>
      <c r="BX19" s="2">
        <v>0</v>
      </c>
      <c r="BY19" s="2" t="s">
        <v>200</v>
      </c>
      <c r="BZ19" s="2" t="s">
        <v>198</v>
      </c>
      <c r="CA19" s="2">
        <v>1</v>
      </c>
      <c r="CB19" s="101"/>
      <c r="CC19" s="33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R19" s="2"/>
      <c r="CS19" s="2"/>
      <c r="CT19" s="2"/>
      <c r="CU19" s="2"/>
      <c r="CW19" s="2">
        <v>-1</v>
      </c>
      <c r="CY19" s="21"/>
      <c r="CZ19" s="2">
        <v>-1</v>
      </c>
      <c r="DD19" s="56">
        <f t="shared" si="3"/>
        <v>2</v>
      </c>
      <c r="DE19" s="57">
        <f t="shared" si="4"/>
        <v>0.05</v>
      </c>
      <c r="DF19" s="2" t="s">
        <v>200</v>
      </c>
      <c r="DG19" s="2" t="s">
        <v>197</v>
      </c>
      <c r="DH19" s="2" t="s">
        <v>198</v>
      </c>
      <c r="DL19" s="2"/>
      <c r="DM19" s="98" t="s">
        <v>271</v>
      </c>
      <c r="DN19" s="2" t="s">
        <v>198</v>
      </c>
      <c r="DO19" s="40" t="s">
        <v>198</v>
      </c>
      <c r="DP19" s="14" t="s">
        <v>198</v>
      </c>
      <c r="DQ19" s="2">
        <v>3</v>
      </c>
      <c r="DR19" s="31">
        <f t="shared" si="5"/>
        <v>1.6500000000000001</v>
      </c>
      <c r="DS19" s="2">
        <v>3</v>
      </c>
      <c r="DT19" s="31">
        <f t="shared" si="6"/>
        <v>0.89999999999999991</v>
      </c>
      <c r="DU19" s="2">
        <v>3</v>
      </c>
      <c r="DV19" s="31">
        <f t="shared" si="7"/>
        <v>0.44999999999999996</v>
      </c>
      <c r="DX19" s="31">
        <f t="shared" si="8"/>
        <v>3</v>
      </c>
      <c r="DY19" s="2" t="s">
        <v>198</v>
      </c>
    </row>
    <row r="20" spans="1:129">
      <c r="A20" s="7">
        <v>15</v>
      </c>
      <c r="B20" s="33" t="s">
        <v>151</v>
      </c>
      <c r="C20" s="33" t="s">
        <v>152</v>
      </c>
      <c r="D20" s="48"/>
      <c r="E20" s="10">
        <v>0</v>
      </c>
      <c r="F20" s="2">
        <v>4</v>
      </c>
      <c r="G20" s="10">
        <v>9</v>
      </c>
      <c r="H20" s="2">
        <v>10</v>
      </c>
      <c r="I20" s="2">
        <v>9</v>
      </c>
      <c r="J20" s="2">
        <v>12</v>
      </c>
      <c r="K20" s="2">
        <v>14</v>
      </c>
      <c r="L20" s="2">
        <v>12</v>
      </c>
      <c r="M20" s="2">
        <v>9</v>
      </c>
      <c r="N20" s="20">
        <f t="shared" si="0"/>
        <v>79</v>
      </c>
      <c r="O20" s="40">
        <f t="shared" si="1"/>
        <v>0.62698412698412698</v>
      </c>
      <c r="P20" s="40" t="s">
        <v>239</v>
      </c>
      <c r="Q20" s="93"/>
      <c r="R20" s="97">
        <v>73</v>
      </c>
      <c r="S20" s="98" t="s">
        <v>197</v>
      </c>
      <c r="T20" s="98"/>
      <c r="U20" s="98">
        <v>56</v>
      </c>
      <c r="V20" s="99">
        <f t="shared" si="9"/>
        <v>0.63636363636363635</v>
      </c>
      <c r="W20" s="98" t="s">
        <v>239</v>
      </c>
      <c r="X20" s="98" t="s">
        <v>246</v>
      </c>
      <c r="Y20" s="100"/>
      <c r="Z20" s="2">
        <v>0</v>
      </c>
      <c r="AA20" s="2" t="s">
        <v>198</v>
      </c>
      <c r="AB20" s="2" t="s">
        <v>196</v>
      </c>
      <c r="AC20" s="2" t="s">
        <v>238</v>
      </c>
      <c r="AD20" s="2" t="s">
        <v>200</v>
      </c>
      <c r="AE20" s="101"/>
      <c r="AF20" s="33"/>
      <c r="AG20" s="2"/>
      <c r="AH20" s="2"/>
      <c r="AI20" s="2">
        <v>-1</v>
      </c>
      <c r="AJ20" s="2">
        <v>-1</v>
      </c>
      <c r="AK20" s="2"/>
      <c r="AL20" s="2"/>
      <c r="AM20" s="2"/>
      <c r="AN20" s="2"/>
      <c r="AO20" s="2">
        <v>-1</v>
      </c>
      <c r="AP20" s="2"/>
      <c r="AQ20" s="2"/>
      <c r="AR20" s="2"/>
      <c r="AU20" s="2"/>
      <c r="AV20" s="2"/>
      <c r="AW20" s="2">
        <v>-1</v>
      </c>
      <c r="AX20" s="2"/>
      <c r="AZ20" s="2">
        <v>-1</v>
      </c>
      <c r="BA20" s="2">
        <v>-1</v>
      </c>
      <c r="BB20" s="21"/>
      <c r="BC20" s="2"/>
      <c r="BG20" s="56">
        <f t="shared" si="2"/>
        <v>6</v>
      </c>
      <c r="BH20" s="57">
        <f>BG20/40</f>
        <v>0.15</v>
      </c>
      <c r="BJ20" s="2" t="s">
        <v>197</v>
      </c>
      <c r="BK20" s="14" t="s">
        <v>239</v>
      </c>
      <c r="BL20" s="16">
        <v>10</v>
      </c>
      <c r="BM20" s="40" t="s">
        <v>239</v>
      </c>
      <c r="BN20" s="93"/>
      <c r="BO20" s="97">
        <v>73</v>
      </c>
      <c r="BP20" s="98" t="s">
        <v>197</v>
      </c>
      <c r="BQ20" s="98"/>
      <c r="BR20" s="98">
        <v>56</v>
      </c>
      <c r="BS20" s="99">
        <f t="shared" si="10"/>
        <v>0.63636363636363635</v>
      </c>
      <c r="BT20" s="98" t="s">
        <v>239</v>
      </c>
      <c r="BU20" s="98" t="s">
        <v>246</v>
      </c>
      <c r="BV20" s="100"/>
      <c r="BW20" s="2">
        <v>0</v>
      </c>
      <c r="BX20" s="2" t="s">
        <v>198</v>
      </c>
      <c r="BY20" s="2" t="s">
        <v>196</v>
      </c>
      <c r="BZ20" s="2" t="s">
        <v>238</v>
      </c>
      <c r="CA20" s="2">
        <v>1</v>
      </c>
      <c r="CB20" s="101"/>
      <c r="CC20" s="33"/>
      <c r="CD20" s="2"/>
      <c r="CE20" s="2"/>
      <c r="CF20" s="2">
        <v>-1</v>
      </c>
      <c r="CG20" s="2">
        <v>-1</v>
      </c>
      <c r="CH20" s="2"/>
      <c r="CI20" s="2"/>
      <c r="CJ20" s="2"/>
      <c r="CK20" s="2"/>
      <c r="CL20" s="2">
        <v>-1</v>
      </c>
      <c r="CM20" s="2"/>
      <c r="CN20" s="2"/>
      <c r="CO20" s="2"/>
      <c r="CR20" s="2"/>
      <c r="CS20" s="2"/>
      <c r="CT20" s="2">
        <v>-1</v>
      </c>
      <c r="CU20" s="2"/>
      <c r="CW20" s="2">
        <v>-1</v>
      </c>
      <c r="CX20" s="2">
        <v>-1</v>
      </c>
      <c r="CY20" s="21"/>
      <c r="CZ20" s="2"/>
      <c r="DD20" s="56">
        <f t="shared" si="3"/>
        <v>6</v>
      </c>
      <c r="DE20" s="57">
        <f t="shared" si="4"/>
        <v>0.15</v>
      </c>
      <c r="DF20" s="2" t="s">
        <v>198</v>
      </c>
      <c r="DG20" s="2" t="s">
        <v>197</v>
      </c>
      <c r="DH20" s="2" t="s">
        <v>204</v>
      </c>
      <c r="DL20" s="2"/>
      <c r="DM20" s="98" t="s">
        <v>246</v>
      </c>
      <c r="DN20" s="2" t="s">
        <v>204</v>
      </c>
      <c r="DO20" s="40" t="s">
        <v>239</v>
      </c>
      <c r="DP20" s="2"/>
      <c r="DQ20" s="2">
        <v>1.75</v>
      </c>
      <c r="DR20" s="31">
        <f t="shared" si="5"/>
        <v>0.96250000000000013</v>
      </c>
      <c r="DS20" s="2">
        <v>2.75</v>
      </c>
      <c r="DT20" s="31">
        <f t="shared" si="6"/>
        <v>0.82499999999999996</v>
      </c>
      <c r="DU20" s="2">
        <v>1.5</v>
      </c>
      <c r="DV20" s="31">
        <f t="shared" si="7"/>
        <v>0.22499999999999998</v>
      </c>
      <c r="DX20" s="31">
        <f t="shared" si="8"/>
        <v>2.0125000000000002</v>
      </c>
      <c r="DY20" s="2" t="s">
        <v>197</v>
      </c>
    </row>
    <row r="21" spans="1:129">
      <c r="A21" s="7">
        <v>16</v>
      </c>
      <c r="B21" s="33" t="s">
        <v>228</v>
      </c>
      <c r="C21" s="33" t="s">
        <v>154</v>
      </c>
      <c r="D21" s="48"/>
      <c r="E21" s="2">
        <v>10</v>
      </c>
      <c r="F21" s="2">
        <v>6</v>
      </c>
      <c r="G21" s="2">
        <v>9</v>
      </c>
      <c r="H21" s="2">
        <v>9</v>
      </c>
      <c r="I21" s="2">
        <v>13</v>
      </c>
      <c r="J21" s="10">
        <v>0</v>
      </c>
      <c r="K21" s="2">
        <v>11</v>
      </c>
      <c r="L21" s="10">
        <v>0</v>
      </c>
      <c r="M21" s="10">
        <v>0</v>
      </c>
      <c r="N21" s="20">
        <f t="shared" si="0"/>
        <v>58</v>
      </c>
      <c r="O21" s="40">
        <f t="shared" si="1"/>
        <v>0.46031746031746029</v>
      </c>
      <c r="P21" s="40" t="s">
        <v>238</v>
      </c>
      <c r="Q21" s="93"/>
      <c r="R21" s="97">
        <v>54</v>
      </c>
      <c r="S21" s="98" t="s">
        <v>238</v>
      </c>
      <c r="T21" s="98"/>
      <c r="U21" s="98">
        <v>0</v>
      </c>
      <c r="V21" s="99">
        <f t="shared" si="9"/>
        <v>0</v>
      </c>
      <c r="W21" s="98" t="s">
        <v>238</v>
      </c>
      <c r="X21" s="98" t="s">
        <v>238</v>
      </c>
      <c r="Y21" s="100"/>
      <c r="Z21" s="2">
        <v>0</v>
      </c>
      <c r="AA21" s="2">
        <v>0</v>
      </c>
      <c r="AB21" s="2" t="s">
        <v>197</v>
      </c>
      <c r="AC21" s="2" t="s">
        <v>197</v>
      </c>
      <c r="AD21" s="2">
        <v>0</v>
      </c>
      <c r="AE21" s="101"/>
      <c r="AF21" s="33"/>
      <c r="AG21" s="2"/>
      <c r="AH21" s="2">
        <v>-1</v>
      </c>
      <c r="AI21" s="2"/>
      <c r="AJ21" s="2">
        <v>-1</v>
      </c>
      <c r="AK21" s="2"/>
      <c r="AL21" s="2"/>
      <c r="AM21" s="2"/>
      <c r="AN21" s="2"/>
      <c r="AO21" s="2"/>
      <c r="AP21" s="2"/>
      <c r="AQ21" s="2">
        <v>-1</v>
      </c>
      <c r="AR21" s="2"/>
      <c r="AT21" s="2">
        <v>-1</v>
      </c>
      <c r="AU21" s="2"/>
      <c r="AV21" s="2"/>
      <c r="AW21" s="2">
        <v>-1</v>
      </c>
      <c r="AX21" s="2"/>
      <c r="AZ21" s="2"/>
      <c r="BB21" s="21"/>
      <c r="BC21" s="2">
        <v>-1</v>
      </c>
      <c r="BD21" s="2">
        <v>-1</v>
      </c>
      <c r="BF21" s="2">
        <v>-1</v>
      </c>
      <c r="BG21" s="56">
        <f t="shared" si="2"/>
        <v>8</v>
      </c>
      <c r="BH21" s="57">
        <f>BG21/40</f>
        <v>0.2</v>
      </c>
      <c r="BJ21" s="2" t="s">
        <v>239</v>
      </c>
      <c r="BK21" s="14" t="s">
        <v>239</v>
      </c>
      <c r="BL21" s="16">
        <v>10</v>
      </c>
      <c r="BM21" s="40" t="s">
        <v>238</v>
      </c>
      <c r="BN21" s="93"/>
      <c r="BO21" s="97">
        <v>54</v>
      </c>
      <c r="BP21" s="98" t="s">
        <v>238</v>
      </c>
      <c r="BQ21" s="98"/>
      <c r="BR21" s="98">
        <v>0</v>
      </c>
      <c r="BS21" s="99">
        <f t="shared" si="10"/>
        <v>0</v>
      </c>
      <c r="BT21" s="98" t="s">
        <v>238</v>
      </c>
      <c r="BU21" s="98" t="s">
        <v>238</v>
      </c>
      <c r="BV21" s="100"/>
      <c r="BW21" s="2">
        <v>0</v>
      </c>
      <c r="BX21" s="2">
        <v>0</v>
      </c>
      <c r="BY21" s="2" t="s">
        <v>197</v>
      </c>
      <c r="BZ21" s="2" t="s">
        <v>197</v>
      </c>
      <c r="CA21" s="2">
        <v>0</v>
      </c>
      <c r="CB21" s="101"/>
      <c r="CC21" s="33"/>
      <c r="CD21" s="2"/>
      <c r="CE21" s="2">
        <v>-1</v>
      </c>
      <c r="CF21" s="2"/>
      <c r="CG21" s="2">
        <v>-1</v>
      </c>
      <c r="CH21" s="2"/>
      <c r="CI21" s="2"/>
      <c r="CJ21" s="2"/>
      <c r="CK21" s="2"/>
      <c r="CL21" s="2"/>
      <c r="CM21" s="2"/>
      <c r="CN21" s="2">
        <v>-1</v>
      </c>
      <c r="CO21" s="2"/>
      <c r="CQ21" s="2">
        <v>-1</v>
      </c>
      <c r="CR21" s="2"/>
      <c r="CS21" s="2"/>
      <c r="CT21" s="2">
        <v>-1</v>
      </c>
      <c r="CU21" s="2"/>
      <c r="CW21" s="2"/>
      <c r="CY21" s="21"/>
      <c r="CZ21" s="2">
        <v>-1</v>
      </c>
      <c r="DA21" s="2">
        <v>-1</v>
      </c>
      <c r="DC21" s="2">
        <v>-1</v>
      </c>
      <c r="DD21" s="56">
        <f t="shared" si="3"/>
        <v>8</v>
      </c>
      <c r="DE21" s="57">
        <f t="shared" si="4"/>
        <v>0.2</v>
      </c>
      <c r="DF21" s="2" t="s">
        <v>204</v>
      </c>
      <c r="DG21" s="2" t="s">
        <v>239</v>
      </c>
      <c r="DH21" s="2" t="s">
        <v>197</v>
      </c>
      <c r="DL21" s="2"/>
      <c r="DM21" s="98" t="s">
        <v>238</v>
      </c>
      <c r="DN21" s="2" t="s">
        <v>197</v>
      </c>
      <c r="DO21" s="40" t="s">
        <v>238</v>
      </c>
      <c r="DP21" s="14" t="s">
        <v>239</v>
      </c>
      <c r="DQ21" s="2">
        <v>1</v>
      </c>
      <c r="DR21" s="31">
        <f t="shared" si="5"/>
        <v>0.55000000000000004</v>
      </c>
      <c r="DS21" s="2">
        <v>2</v>
      </c>
      <c r="DT21" s="31">
        <f t="shared" si="6"/>
        <v>0.6</v>
      </c>
      <c r="DU21" s="2">
        <v>0</v>
      </c>
      <c r="DV21" s="31">
        <f t="shared" si="7"/>
        <v>0</v>
      </c>
      <c r="DX21" s="31">
        <f t="shared" si="8"/>
        <v>1.1499999999999999</v>
      </c>
      <c r="DY21" s="2" t="s">
        <v>238</v>
      </c>
    </row>
    <row r="22" spans="1:129">
      <c r="A22" s="7">
        <v>17</v>
      </c>
      <c r="B22" s="33" t="s">
        <v>155</v>
      </c>
      <c r="C22" s="33" t="s">
        <v>156</v>
      </c>
      <c r="D22" s="48"/>
      <c r="E22" s="2">
        <v>14</v>
      </c>
      <c r="F22" s="2">
        <v>14</v>
      </c>
      <c r="G22" s="2">
        <v>14</v>
      </c>
      <c r="H22" s="2">
        <v>13</v>
      </c>
      <c r="I22" s="10">
        <v>0</v>
      </c>
      <c r="J22" s="2">
        <v>14</v>
      </c>
      <c r="K22" s="10">
        <v>0</v>
      </c>
      <c r="L22" s="10">
        <v>0</v>
      </c>
      <c r="M22" s="10">
        <v>0</v>
      </c>
      <c r="N22" s="20">
        <f t="shared" si="0"/>
        <v>69</v>
      </c>
      <c r="O22" s="40">
        <f t="shared" si="1"/>
        <v>0.54761904761904767</v>
      </c>
      <c r="P22" s="40" t="s">
        <v>238</v>
      </c>
      <c r="Q22" s="93"/>
      <c r="R22" s="97">
        <v>64</v>
      </c>
      <c r="S22" s="98" t="s">
        <v>278</v>
      </c>
      <c r="T22" s="98"/>
      <c r="U22" s="98">
        <v>0</v>
      </c>
      <c r="V22" s="99">
        <f t="shared" si="9"/>
        <v>0</v>
      </c>
      <c r="W22" s="98" t="s">
        <v>383</v>
      </c>
      <c r="X22" s="98" t="s">
        <v>383</v>
      </c>
      <c r="Y22" s="100"/>
      <c r="Z22" s="2" t="s">
        <v>195</v>
      </c>
      <c r="AA22" s="2">
        <v>0</v>
      </c>
      <c r="AB22" s="2" t="s">
        <v>200</v>
      </c>
      <c r="AC22" s="2" t="s">
        <v>195</v>
      </c>
      <c r="AD22" s="2">
        <v>0</v>
      </c>
      <c r="AE22" s="101"/>
      <c r="AF22" s="33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U22" s="2"/>
      <c r="AV22" s="2">
        <v>-1</v>
      </c>
      <c r="AW22" s="2"/>
      <c r="AX22" s="2"/>
      <c r="AY22" s="2">
        <v>-1</v>
      </c>
      <c r="AZ22" s="2">
        <v>-1</v>
      </c>
      <c r="BB22" s="21"/>
      <c r="BC22" s="2">
        <v>-1</v>
      </c>
      <c r="BD22" s="2">
        <v>-1</v>
      </c>
      <c r="BF22" s="2">
        <v>-1</v>
      </c>
      <c r="BG22" s="56">
        <f t="shared" si="2"/>
        <v>6</v>
      </c>
      <c r="BH22" s="57">
        <f>BG22/40</f>
        <v>0.15</v>
      </c>
      <c r="BJ22" s="2" t="s">
        <v>198</v>
      </c>
      <c r="BK22" s="14" t="s">
        <v>197</v>
      </c>
      <c r="BL22" s="16">
        <v>12</v>
      </c>
      <c r="BM22" s="40" t="s">
        <v>238</v>
      </c>
      <c r="BN22" s="93"/>
      <c r="BO22" s="97">
        <v>64</v>
      </c>
      <c r="BP22" s="98" t="s">
        <v>278</v>
      </c>
      <c r="BQ22" s="98"/>
      <c r="BR22" s="98">
        <v>0</v>
      </c>
      <c r="BS22" s="99">
        <f t="shared" si="10"/>
        <v>0</v>
      </c>
      <c r="BT22" s="98" t="s">
        <v>383</v>
      </c>
      <c r="BU22" s="98" t="s">
        <v>383</v>
      </c>
      <c r="BV22" s="100"/>
      <c r="BW22" s="2" t="s">
        <v>195</v>
      </c>
      <c r="BX22" s="2">
        <v>0</v>
      </c>
      <c r="BY22" s="2" t="s">
        <v>200</v>
      </c>
      <c r="BZ22" s="2" t="s">
        <v>195</v>
      </c>
      <c r="CA22" s="2">
        <v>0</v>
      </c>
      <c r="CB22" s="101"/>
      <c r="CC22" s="33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R22" s="2"/>
      <c r="CS22" s="2">
        <v>-1</v>
      </c>
      <c r="CT22" s="2"/>
      <c r="CU22" s="2"/>
      <c r="CV22" s="2">
        <v>-1</v>
      </c>
      <c r="CW22" s="2">
        <v>-1</v>
      </c>
      <c r="CY22" s="21"/>
      <c r="CZ22" s="2">
        <v>-1</v>
      </c>
      <c r="DA22" s="2">
        <v>-1</v>
      </c>
      <c r="DC22" s="2">
        <v>-1</v>
      </c>
      <c r="DD22" s="56">
        <f t="shared" si="3"/>
        <v>6</v>
      </c>
      <c r="DE22" s="57">
        <f t="shared" si="4"/>
        <v>0.15</v>
      </c>
      <c r="DF22" s="2" t="s">
        <v>198</v>
      </c>
      <c r="DG22" s="2" t="s">
        <v>198</v>
      </c>
      <c r="DH22" s="2" t="s">
        <v>198</v>
      </c>
      <c r="DL22" s="2"/>
      <c r="DM22" s="98" t="s">
        <v>383</v>
      </c>
      <c r="DN22" s="2" t="s">
        <v>198</v>
      </c>
      <c r="DO22" s="40" t="s">
        <v>238</v>
      </c>
      <c r="DP22" s="14" t="s">
        <v>304</v>
      </c>
      <c r="DQ22" s="2" t="s">
        <v>304</v>
      </c>
      <c r="DR22" s="31" t="e">
        <f t="shared" si="5"/>
        <v>#VALUE!</v>
      </c>
      <c r="DS22" s="2">
        <v>3</v>
      </c>
      <c r="DT22" s="31">
        <f t="shared" si="6"/>
        <v>0.89999999999999991</v>
      </c>
      <c r="DU22" s="2">
        <v>0</v>
      </c>
      <c r="DV22" s="31">
        <f t="shared" si="7"/>
        <v>0</v>
      </c>
      <c r="DX22" s="31" t="e">
        <f t="shared" si="8"/>
        <v>#VALUE!</v>
      </c>
      <c r="DY22" s="2" t="s">
        <v>304</v>
      </c>
    </row>
    <row r="23" spans="1:129">
      <c r="A23" s="7">
        <v>18</v>
      </c>
      <c r="B23" s="33" t="s">
        <v>215</v>
      </c>
      <c r="C23" s="33" t="s">
        <v>157</v>
      </c>
      <c r="D23" s="48"/>
      <c r="E23" s="2">
        <v>14</v>
      </c>
      <c r="F23" s="2">
        <v>9</v>
      </c>
      <c r="G23" s="2">
        <v>10</v>
      </c>
      <c r="H23" s="2">
        <v>9</v>
      </c>
      <c r="I23" s="2">
        <v>12</v>
      </c>
      <c r="J23" s="2">
        <v>14</v>
      </c>
      <c r="K23" s="2">
        <v>4</v>
      </c>
      <c r="L23" s="2">
        <v>14</v>
      </c>
      <c r="M23" s="2">
        <v>10</v>
      </c>
      <c r="N23" s="20">
        <f t="shared" si="0"/>
        <v>96</v>
      </c>
      <c r="O23" s="40">
        <f t="shared" si="1"/>
        <v>0.76190476190476186</v>
      </c>
      <c r="P23" s="40" t="s">
        <v>197</v>
      </c>
      <c r="Q23" s="93"/>
      <c r="R23" s="97">
        <v>79</v>
      </c>
      <c r="S23" s="98" t="s">
        <v>270</v>
      </c>
      <c r="T23" s="98"/>
      <c r="U23" s="98">
        <v>88</v>
      </c>
      <c r="V23" s="99">
        <f t="shared" si="9"/>
        <v>1</v>
      </c>
      <c r="W23" s="98" t="s">
        <v>200</v>
      </c>
      <c r="X23" s="98" t="s">
        <v>195</v>
      </c>
      <c r="Y23" s="100"/>
      <c r="Z23" s="2" t="s">
        <v>200</v>
      </c>
      <c r="AA23" s="2" t="s">
        <v>200</v>
      </c>
      <c r="AB23" s="2" t="s">
        <v>200</v>
      </c>
      <c r="AC23" s="2" t="s">
        <v>195</v>
      </c>
      <c r="AD23" s="2" t="s">
        <v>200</v>
      </c>
      <c r="AE23" s="101"/>
      <c r="AF23" s="33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U23" s="2"/>
      <c r="AV23" s="2"/>
      <c r="AW23" s="2"/>
      <c r="AX23" s="2"/>
      <c r="AZ23" s="2"/>
      <c r="BB23" s="21"/>
      <c r="BC23" s="2">
        <v>-1</v>
      </c>
      <c r="BG23" s="56">
        <f t="shared" si="2"/>
        <v>1</v>
      </c>
      <c r="BH23" s="57">
        <f>BG23/40</f>
        <v>2.5000000000000001E-2</v>
      </c>
      <c r="BJ23" s="2" t="s">
        <v>391</v>
      </c>
      <c r="BK23" s="14" t="s">
        <v>200</v>
      </c>
      <c r="BL23" s="16">
        <v>14</v>
      </c>
      <c r="BM23" s="40" t="s">
        <v>197</v>
      </c>
      <c r="BN23" s="93"/>
      <c r="BO23" s="97">
        <v>79</v>
      </c>
      <c r="BP23" s="98" t="s">
        <v>270</v>
      </c>
      <c r="BQ23" s="98"/>
      <c r="BR23" s="98">
        <v>88</v>
      </c>
      <c r="BS23" s="99">
        <f t="shared" si="10"/>
        <v>1</v>
      </c>
      <c r="BT23" s="98" t="s">
        <v>200</v>
      </c>
      <c r="BU23" s="98" t="s">
        <v>195</v>
      </c>
      <c r="BV23" s="100"/>
      <c r="BW23" s="2" t="s">
        <v>200</v>
      </c>
      <c r="BX23" s="2" t="s">
        <v>200</v>
      </c>
      <c r="BY23" s="2" t="s">
        <v>200</v>
      </c>
      <c r="BZ23" s="2" t="s">
        <v>195</v>
      </c>
      <c r="CA23" s="2">
        <v>1</v>
      </c>
      <c r="CB23" s="101"/>
      <c r="CC23" s="33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R23" s="2"/>
      <c r="CS23" s="2"/>
      <c r="CT23" s="2"/>
      <c r="CU23" s="2"/>
      <c r="CW23" s="2"/>
      <c r="CY23" s="21"/>
      <c r="CZ23" s="2">
        <v>-1</v>
      </c>
      <c r="DD23" s="56">
        <f t="shared" si="3"/>
        <v>1</v>
      </c>
      <c r="DE23" s="57">
        <f t="shared" si="4"/>
        <v>2.5000000000000001E-2</v>
      </c>
      <c r="DF23" s="2" t="s">
        <v>200</v>
      </c>
      <c r="DG23" s="2" t="s">
        <v>391</v>
      </c>
      <c r="DH23" s="2" t="s">
        <v>391</v>
      </c>
      <c r="DL23" s="2"/>
      <c r="DM23" s="98" t="s">
        <v>195</v>
      </c>
      <c r="DN23" s="2" t="s">
        <v>391</v>
      </c>
      <c r="DO23" s="40" t="s">
        <v>197</v>
      </c>
      <c r="DP23" s="14" t="s">
        <v>199</v>
      </c>
      <c r="DQ23" s="2">
        <v>4</v>
      </c>
      <c r="DR23" s="31">
        <f t="shared" si="5"/>
        <v>2.2000000000000002</v>
      </c>
      <c r="DS23" s="2">
        <v>4</v>
      </c>
      <c r="DT23" s="31">
        <f t="shared" si="6"/>
        <v>1.2</v>
      </c>
      <c r="DU23" s="2">
        <v>2</v>
      </c>
      <c r="DV23" s="31">
        <f t="shared" si="7"/>
        <v>0.3</v>
      </c>
      <c r="DX23" s="31">
        <f t="shared" si="8"/>
        <v>3.7</v>
      </c>
      <c r="DY23" s="2" t="s">
        <v>200</v>
      </c>
    </row>
    <row r="24" spans="1:129">
      <c r="A24" s="7">
        <v>19</v>
      </c>
      <c r="B24" s="33" t="s">
        <v>158</v>
      </c>
      <c r="C24" s="33" t="s">
        <v>159</v>
      </c>
      <c r="D24" s="48"/>
      <c r="E24" s="2">
        <v>13</v>
      </c>
      <c r="F24" s="10">
        <v>0</v>
      </c>
      <c r="G24" s="2">
        <v>6</v>
      </c>
      <c r="H24" s="2">
        <v>8</v>
      </c>
      <c r="I24" s="10">
        <v>0</v>
      </c>
      <c r="J24" s="2">
        <v>10</v>
      </c>
      <c r="K24" s="2">
        <v>10</v>
      </c>
      <c r="L24" s="10">
        <v>8</v>
      </c>
      <c r="M24" s="2">
        <v>8</v>
      </c>
      <c r="N24" s="20">
        <f t="shared" si="0"/>
        <v>63</v>
      </c>
      <c r="O24" s="40">
        <f t="shared" si="1"/>
        <v>0.5</v>
      </c>
      <c r="P24" s="40" t="s">
        <v>238</v>
      </c>
      <c r="Q24" s="93"/>
      <c r="R24" s="97">
        <v>49</v>
      </c>
      <c r="S24" s="98" t="s">
        <v>238</v>
      </c>
      <c r="T24" s="98"/>
      <c r="U24" s="98">
        <v>60</v>
      </c>
      <c r="V24" s="99">
        <f t="shared" si="9"/>
        <v>0.68181818181818177</v>
      </c>
      <c r="W24" s="98" t="s">
        <v>239</v>
      </c>
      <c r="X24" s="98" t="s">
        <v>239</v>
      </c>
      <c r="Y24" s="100"/>
      <c r="Z24" s="2" t="s">
        <v>195</v>
      </c>
      <c r="AA24" s="2">
        <v>0</v>
      </c>
      <c r="AB24" s="2" t="s">
        <v>200</v>
      </c>
      <c r="AC24" s="2" t="s">
        <v>238</v>
      </c>
      <c r="AD24" s="2" t="s">
        <v>200</v>
      </c>
      <c r="AE24" s="101"/>
      <c r="AF24" s="33"/>
      <c r="AG24" s="2"/>
      <c r="AH24" s="2"/>
      <c r="AI24" s="2"/>
      <c r="AJ24" s="2"/>
      <c r="AK24" s="2">
        <v>-1</v>
      </c>
      <c r="AL24" s="2"/>
      <c r="AM24" s="2"/>
      <c r="AN24" s="2"/>
      <c r="AO24" s="2"/>
      <c r="AP24" s="2"/>
      <c r="AQ24" s="2"/>
      <c r="AR24" s="2"/>
      <c r="AS24" s="2">
        <v>-1</v>
      </c>
      <c r="AU24" s="2">
        <v>-1</v>
      </c>
      <c r="AV24" s="2">
        <v>-1</v>
      </c>
      <c r="AW24" s="2"/>
      <c r="AX24" s="2"/>
      <c r="AZ24" s="2"/>
      <c r="BA24" s="2">
        <v>-1</v>
      </c>
      <c r="BB24" s="21">
        <v>-1</v>
      </c>
      <c r="BC24" s="2"/>
      <c r="BD24" s="2">
        <v>-1</v>
      </c>
      <c r="BG24" s="56">
        <f t="shared" si="2"/>
        <v>7</v>
      </c>
      <c r="BH24" s="57">
        <f>BG24/40</f>
        <v>0.17499999999999999</v>
      </c>
      <c r="BJ24" s="2" t="s">
        <v>198</v>
      </c>
      <c r="BK24" s="14" t="s">
        <v>197</v>
      </c>
      <c r="BL24" s="16">
        <v>10</v>
      </c>
      <c r="BM24" s="40" t="s">
        <v>238</v>
      </c>
      <c r="BN24" s="93"/>
      <c r="BO24" s="97">
        <v>49</v>
      </c>
      <c r="BP24" s="98" t="s">
        <v>238</v>
      </c>
      <c r="BQ24" s="98"/>
      <c r="BR24" s="98">
        <v>60</v>
      </c>
      <c r="BS24" s="99">
        <f t="shared" si="10"/>
        <v>0.68181818181818177</v>
      </c>
      <c r="BT24" s="98" t="s">
        <v>239</v>
      </c>
      <c r="BU24" s="98" t="s">
        <v>239</v>
      </c>
      <c r="BV24" s="100"/>
      <c r="BW24" s="2" t="s">
        <v>195</v>
      </c>
      <c r="BX24" s="2">
        <v>0</v>
      </c>
      <c r="BY24" s="2" t="s">
        <v>200</v>
      </c>
      <c r="BZ24" s="2" t="s">
        <v>238</v>
      </c>
      <c r="CA24" s="2">
        <v>1</v>
      </c>
      <c r="CB24" s="101"/>
      <c r="CC24" s="33"/>
      <c r="CD24" s="2"/>
      <c r="CE24" s="2"/>
      <c r="CF24" s="2"/>
      <c r="CG24" s="2"/>
      <c r="CH24" s="2">
        <v>-1</v>
      </c>
      <c r="CI24" s="2"/>
      <c r="CJ24" s="2"/>
      <c r="CK24" s="2"/>
      <c r="CL24" s="2"/>
      <c r="CM24" s="2"/>
      <c r="CN24" s="2"/>
      <c r="CO24" s="2"/>
      <c r="CP24" s="2">
        <v>-1</v>
      </c>
      <c r="CR24" s="2">
        <v>-1</v>
      </c>
      <c r="CS24" s="2">
        <v>-1</v>
      </c>
      <c r="CT24" s="2"/>
      <c r="CU24" s="2"/>
      <c r="CW24" s="2"/>
      <c r="CX24" s="2">
        <v>-1</v>
      </c>
      <c r="CY24" s="21">
        <v>-1</v>
      </c>
      <c r="CZ24" s="2"/>
      <c r="DA24" s="2">
        <v>-1</v>
      </c>
      <c r="DD24" s="56">
        <f t="shared" si="3"/>
        <v>7</v>
      </c>
      <c r="DE24" s="57">
        <f t="shared" si="4"/>
        <v>0.17499999999999999</v>
      </c>
      <c r="DF24" s="2" t="s">
        <v>198</v>
      </c>
      <c r="DG24" s="2" t="s">
        <v>198</v>
      </c>
      <c r="DH24" s="2" t="s">
        <v>198</v>
      </c>
      <c r="DL24" s="2"/>
      <c r="DM24" s="98" t="s">
        <v>239</v>
      </c>
      <c r="DN24" s="2" t="s">
        <v>198</v>
      </c>
      <c r="DO24" s="40" t="s">
        <v>238</v>
      </c>
      <c r="DP24" s="2"/>
      <c r="DQ24" s="2">
        <v>1.5</v>
      </c>
      <c r="DR24" s="31">
        <f t="shared" si="5"/>
        <v>0.82500000000000007</v>
      </c>
      <c r="DS24" s="2">
        <v>3</v>
      </c>
      <c r="DT24" s="31">
        <f t="shared" si="6"/>
        <v>0.89999999999999991</v>
      </c>
      <c r="DU24" s="2">
        <v>0</v>
      </c>
      <c r="DV24" s="31">
        <f t="shared" si="7"/>
        <v>0</v>
      </c>
      <c r="DX24" s="31">
        <f t="shared" si="8"/>
        <v>1.7250000000000001</v>
      </c>
      <c r="DY24" s="2" t="s">
        <v>239</v>
      </c>
    </row>
    <row r="25" spans="1:129">
      <c r="A25" s="7">
        <v>20</v>
      </c>
      <c r="B25" s="33" t="s">
        <v>160</v>
      </c>
      <c r="C25" s="33" t="s">
        <v>161</v>
      </c>
      <c r="D25" s="48"/>
      <c r="E25" s="2">
        <v>12</v>
      </c>
      <c r="F25" s="2">
        <v>6</v>
      </c>
      <c r="G25" s="2">
        <v>7</v>
      </c>
      <c r="H25" s="2">
        <v>13</v>
      </c>
      <c r="I25" s="2">
        <v>5</v>
      </c>
      <c r="J25" s="2">
        <v>13</v>
      </c>
      <c r="K25" s="2">
        <v>10</v>
      </c>
      <c r="L25" s="2">
        <v>10</v>
      </c>
      <c r="M25" s="2">
        <v>5</v>
      </c>
      <c r="N25" s="20">
        <f t="shared" si="0"/>
        <v>81</v>
      </c>
      <c r="O25" s="40">
        <f t="shared" si="1"/>
        <v>0.6428571428571429</v>
      </c>
      <c r="P25" s="40" t="s">
        <v>239</v>
      </c>
      <c r="Q25" s="93"/>
      <c r="R25" s="97">
        <v>59</v>
      </c>
      <c r="S25" s="98" t="s">
        <v>238</v>
      </c>
      <c r="T25" s="98"/>
      <c r="U25" s="98">
        <v>59</v>
      </c>
      <c r="V25" s="99">
        <f t="shared" si="9"/>
        <v>0.67045454545454541</v>
      </c>
      <c r="W25" s="98" t="s">
        <v>239</v>
      </c>
      <c r="X25" s="98" t="s">
        <v>239</v>
      </c>
      <c r="Y25" s="100"/>
      <c r="Z25" s="2">
        <v>0</v>
      </c>
      <c r="AA25" s="2" t="s">
        <v>200</v>
      </c>
      <c r="AB25" s="2" t="s">
        <v>200</v>
      </c>
      <c r="AC25" s="2" t="s">
        <v>199</v>
      </c>
      <c r="AD25" s="2" t="s">
        <v>200</v>
      </c>
      <c r="AE25" s="101"/>
      <c r="AF25" s="33"/>
      <c r="AG25" s="2"/>
      <c r="AH25" s="2">
        <v>-1</v>
      </c>
      <c r="AI25" s="2"/>
      <c r="AJ25" s="2">
        <v>-1</v>
      </c>
      <c r="AK25" s="2"/>
      <c r="AL25" s="2"/>
      <c r="AM25" s="2"/>
      <c r="AN25" s="2"/>
      <c r="AO25" s="2"/>
      <c r="AP25" s="2"/>
      <c r="AQ25" s="2"/>
      <c r="AR25" s="2"/>
      <c r="AU25" s="2"/>
      <c r="AV25" s="2"/>
      <c r="AW25" s="2"/>
      <c r="AX25" s="2"/>
      <c r="AZ25" s="2"/>
      <c r="BB25" s="21"/>
      <c r="BC25" s="2"/>
      <c r="BG25" s="56">
        <f t="shared" si="2"/>
        <v>2</v>
      </c>
      <c r="BH25" s="57">
        <f>BG25/40</f>
        <v>0.05</v>
      </c>
      <c r="BJ25" s="2" t="s">
        <v>195</v>
      </c>
      <c r="BK25" s="14" t="s">
        <v>197</v>
      </c>
      <c r="BL25" s="16">
        <v>12</v>
      </c>
      <c r="BM25" s="40" t="s">
        <v>239</v>
      </c>
      <c r="BN25" s="93"/>
      <c r="BO25" s="97">
        <v>59</v>
      </c>
      <c r="BP25" s="98" t="s">
        <v>238</v>
      </c>
      <c r="BQ25" s="98"/>
      <c r="BR25" s="98">
        <v>59</v>
      </c>
      <c r="BS25" s="99">
        <f t="shared" si="10"/>
        <v>0.67045454545454541</v>
      </c>
      <c r="BT25" s="98" t="s">
        <v>239</v>
      </c>
      <c r="BU25" s="98" t="s">
        <v>239</v>
      </c>
      <c r="BV25" s="100"/>
      <c r="BW25" s="2">
        <v>0</v>
      </c>
      <c r="BX25" s="2" t="s">
        <v>200</v>
      </c>
      <c r="BY25" s="2" t="s">
        <v>200</v>
      </c>
      <c r="BZ25" s="2" t="s">
        <v>199</v>
      </c>
      <c r="CA25" s="2">
        <v>1</v>
      </c>
      <c r="CB25" s="101"/>
      <c r="CC25" s="33"/>
      <c r="CD25" s="2"/>
      <c r="CE25" s="2">
        <v>-1</v>
      </c>
      <c r="CF25" s="2"/>
      <c r="CG25" s="2">
        <v>-1</v>
      </c>
      <c r="CH25" s="2"/>
      <c r="CI25" s="2"/>
      <c r="CJ25" s="2"/>
      <c r="CK25" s="2"/>
      <c r="CL25" s="2"/>
      <c r="CM25" s="2"/>
      <c r="CN25" s="2"/>
      <c r="CO25" s="2"/>
      <c r="CR25" s="2"/>
      <c r="CS25" s="2"/>
      <c r="CT25" s="2"/>
      <c r="CU25" s="2"/>
      <c r="CW25" s="2"/>
      <c r="CY25" s="21"/>
      <c r="CZ25" s="2"/>
      <c r="DD25" s="56">
        <f t="shared" si="3"/>
        <v>2</v>
      </c>
      <c r="DE25" s="57">
        <f t="shared" si="4"/>
        <v>0.05</v>
      </c>
      <c r="DF25" s="2" t="s">
        <v>200</v>
      </c>
      <c r="DG25" s="2" t="s">
        <v>195</v>
      </c>
      <c r="DH25" s="2" t="s">
        <v>200</v>
      </c>
      <c r="DL25" s="2"/>
      <c r="DM25" s="98" t="s">
        <v>239</v>
      </c>
      <c r="DN25" s="2" t="s">
        <v>200</v>
      </c>
      <c r="DO25" s="40" t="s">
        <v>239</v>
      </c>
      <c r="DP25" s="2"/>
      <c r="DQ25" s="2">
        <v>1.5</v>
      </c>
      <c r="DR25" s="31">
        <f t="shared" si="5"/>
        <v>0.82500000000000007</v>
      </c>
      <c r="DS25" s="2">
        <v>4</v>
      </c>
      <c r="DT25" s="31">
        <f t="shared" si="6"/>
        <v>1.2</v>
      </c>
      <c r="DU25" s="2">
        <v>1.5</v>
      </c>
      <c r="DV25" s="31">
        <f t="shared" si="7"/>
        <v>0.22499999999999998</v>
      </c>
      <c r="DX25" s="31">
        <f t="shared" si="8"/>
        <v>2.25</v>
      </c>
      <c r="DY25" s="2" t="s">
        <v>197</v>
      </c>
    </row>
    <row r="26" spans="1:129">
      <c r="A26" s="7">
        <v>21</v>
      </c>
      <c r="B26" s="33" t="s">
        <v>229</v>
      </c>
      <c r="C26" s="33" t="s">
        <v>162</v>
      </c>
      <c r="D26" s="48"/>
      <c r="E26" s="2">
        <v>13</v>
      </c>
      <c r="F26" s="2">
        <v>11</v>
      </c>
      <c r="G26" s="2">
        <v>14</v>
      </c>
      <c r="H26" s="2">
        <v>11</v>
      </c>
      <c r="I26" s="2">
        <v>11</v>
      </c>
      <c r="J26" s="2">
        <v>11</v>
      </c>
      <c r="K26" s="2">
        <v>12</v>
      </c>
      <c r="L26" s="10">
        <v>10</v>
      </c>
      <c r="M26" s="2">
        <v>10</v>
      </c>
      <c r="N26" s="20">
        <f t="shared" si="0"/>
        <v>103</v>
      </c>
      <c r="O26" s="40">
        <f t="shared" si="1"/>
        <v>0.81746031746031744</v>
      </c>
      <c r="P26" s="40" t="s">
        <v>198</v>
      </c>
      <c r="Q26" s="93"/>
      <c r="R26" s="97">
        <v>94</v>
      </c>
      <c r="S26" s="98" t="s">
        <v>200</v>
      </c>
      <c r="T26" s="98"/>
      <c r="U26" s="98">
        <v>81</v>
      </c>
      <c r="V26" s="99">
        <f t="shared" si="9"/>
        <v>0.92045454545454541</v>
      </c>
      <c r="W26" s="98" t="s">
        <v>200</v>
      </c>
      <c r="X26" s="98" t="s">
        <v>200</v>
      </c>
      <c r="Y26" s="100"/>
      <c r="Z26" s="2" t="s">
        <v>200</v>
      </c>
      <c r="AA26" s="2" t="s">
        <v>200</v>
      </c>
      <c r="AB26" s="2" t="s">
        <v>200</v>
      </c>
      <c r="AC26" s="2" t="s">
        <v>197</v>
      </c>
      <c r="AD26" s="2" t="s">
        <v>200</v>
      </c>
      <c r="AE26" s="101"/>
      <c r="AF26" s="33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U26" s="2"/>
      <c r="AV26" s="2"/>
      <c r="AW26" s="2"/>
      <c r="AX26" s="2"/>
      <c r="AZ26" s="2"/>
      <c r="BB26" s="21"/>
      <c r="BC26" s="2"/>
      <c r="BD26" s="2">
        <v>-1</v>
      </c>
      <c r="BG26" s="56">
        <f t="shared" si="2"/>
        <v>1</v>
      </c>
      <c r="BH26" s="57">
        <f>BG26/40</f>
        <v>2.5000000000000001E-2</v>
      </c>
      <c r="BJ26" s="2" t="s">
        <v>195</v>
      </c>
      <c r="BK26" s="14" t="s">
        <v>195</v>
      </c>
      <c r="BL26" s="16">
        <v>14</v>
      </c>
      <c r="BM26" s="40" t="s">
        <v>198</v>
      </c>
      <c r="BN26" s="93"/>
      <c r="BO26" s="97">
        <v>94</v>
      </c>
      <c r="BP26" s="98" t="s">
        <v>200</v>
      </c>
      <c r="BQ26" s="98"/>
      <c r="BR26" s="98">
        <v>81</v>
      </c>
      <c r="BS26" s="99">
        <f t="shared" si="10"/>
        <v>0.92045454545454541</v>
      </c>
      <c r="BT26" s="98" t="s">
        <v>200</v>
      </c>
      <c r="BU26" s="98" t="s">
        <v>200</v>
      </c>
      <c r="BV26" s="100"/>
      <c r="BW26" s="2" t="s">
        <v>200</v>
      </c>
      <c r="BX26" s="2" t="s">
        <v>200</v>
      </c>
      <c r="BY26" s="2" t="s">
        <v>200</v>
      </c>
      <c r="BZ26" s="2" t="s">
        <v>197</v>
      </c>
      <c r="CA26" s="2">
        <v>1</v>
      </c>
      <c r="CB26" s="101"/>
      <c r="CC26" s="33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R26" s="2"/>
      <c r="CS26" s="2"/>
      <c r="CT26" s="2"/>
      <c r="CU26" s="2"/>
      <c r="CW26" s="2"/>
      <c r="CY26" s="21"/>
      <c r="CZ26" s="2"/>
      <c r="DA26" s="2">
        <v>-1</v>
      </c>
      <c r="DD26" s="56">
        <f t="shared" si="3"/>
        <v>1</v>
      </c>
      <c r="DE26" s="57">
        <f t="shared" si="4"/>
        <v>2.5000000000000001E-2</v>
      </c>
      <c r="DF26" s="2" t="s">
        <v>200</v>
      </c>
      <c r="DG26" s="2" t="s">
        <v>195</v>
      </c>
      <c r="DH26" s="2" t="s">
        <v>200</v>
      </c>
      <c r="DL26" s="2"/>
      <c r="DM26" s="98" t="s">
        <v>200</v>
      </c>
      <c r="DN26" s="2" t="s">
        <v>200</v>
      </c>
      <c r="DO26" s="40" t="s">
        <v>198</v>
      </c>
      <c r="DP26" s="14" t="s">
        <v>195</v>
      </c>
      <c r="DQ26" s="2">
        <v>4</v>
      </c>
      <c r="DR26" s="31">
        <f t="shared" si="5"/>
        <v>2.2000000000000002</v>
      </c>
      <c r="DS26" s="2">
        <v>4</v>
      </c>
      <c r="DT26" s="31">
        <f t="shared" si="6"/>
        <v>1.2</v>
      </c>
      <c r="DU26" s="2">
        <v>3</v>
      </c>
      <c r="DV26" s="31">
        <f t="shared" si="7"/>
        <v>0.44999999999999996</v>
      </c>
      <c r="DX26" s="31">
        <f t="shared" si="8"/>
        <v>3.8500000000000005</v>
      </c>
      <c r="DY26" s="2" t="s">
        <v>200</v>
      </c>
    </row>
    <row r="27" spans="1:129">
      <c r="A27" s="7">
        <v>22</v>
      </c>
      <c r="B27" s="33" t="s">
        <v>230</v>
      </c>
      <c r="C27" s="33" t="s">
        <v>163</v>
      </c>
      <c r="D27" s="48"/>
      <c r="E27" s="2">
        <v>14</v>
      </c>
      <c r="F27" s="2">
        <v>14</v>
      </c>
      <c r="G27" s="2">
        <v>14</v>
      </c>
      <c r="H27" s="2">
        <v>11</v>
      </c>
      <c r="I27" s="2">
        <v>15</v>
      </c>
      <c r="J27" s="2">
        <v>14</v>
      </c>
      <c r="K27" s="2">
        <v>15</v>
      </c>
      <c r="L27" s="2">
        <v>14</v>
      </c>
      <c r="M27" s="2">
        <v>11</v>
      </c>
      <c r="N27" s="20">
        <f t="shared" si="0"/>
        <v>122</v>
      </c>
      <c r="O27" s="40">
        <f t="shared" si="1"/>
        <v>0.96825396825396826</v>
      </c>
      <c r="P27" s="40" t="s">
        <v>200</v>
      </c>
      <c r="Q27" s="93"/>
      <c r="R27" s="97">
        <v>85</v>
      </c>
      <c r="S27" s="98" t="s">
        <v>271</v>
      </c>
      <c r="T27" s="98"/>
      <c r="U27" s="98">
        <v>75</v>
      </c>
      <c r="V27" s="99">
        <f t="shared" si="9"/>
        <v>0.85227272727272729</v>
      </c>
      <c r="W27" s="98" t="s">
        <v>198</v>
      </c>
      <c r="X27" s="98" t="s">
        <v>271</v>
      </c>
      <c r="Y27" s="100"/>
      <c r="Z27" s="2" t="s">
        <v>195</v>
      </c>
      <c r="AA27" s="2" t="s">
        <v>200</v>
      </c>
      <c r="AB27" s="2" t="s">
        <v>200</v>
      </c>
      <c r="AC27" s="2" t="s">
        <v>198</v>
      </c>
      <c r="AD27" s="2" t="s">
        <v>200</v>
      </c>
      <c r="AE27" s="101"/>
      <c r="AF27" s="33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U27" s="2"/>
      <c r="AV27" s="2"/>
      <c r="AW27" s="2"/>
      <c r="AX27" s="2"/>
      <c r="AZ27" s="2"/>
      <c r="BB27" s="21"/>
      <c r="BC27" s="2">
        <v>-1</v>
      </c>
      <c r="BG27" s="56">
        <f t="shared" si="2"/>
        <v>1</v>
      </c>
      <c r="BH27" s="57">
        <f>BG27/40</f>
        <v>2.5000000000000001E-2</v>
      </c>
      <c r="BJ27" s="2" t="s">
        <v>195</v>
      </c>
      <c r="BK27" s="14" t="s">
        <v>195</v>
      </c>
      <c r="BL27" s="16">
        <v>14</v>
      </c>
      <c r="BM27" s="40" t="s">
        <v>200</v>
      </c>
      <c r="BN27" s="93"/>
      <c r="BO27" s="97">
        <v>85</v>
      </c>
      <c r="BP27" s="98" t="s">
        <v>271</v>
      </c>
      <c r="BQ27" s="98"/>
      <c r="BR27" s="98">
        <v>75</v>
      </c>
      <c r="BS27" s="99">
        <f t="shared" si="10"/>
        <v>0.85227272727272729</v>
      </c>
      <c r="BT27" s="98" t="s">
        <v>198</v>
      </c>
      <c r="BU27" s="98" t="s">
        <v>271</v>
      </c>
      <c r="BV27" s="100"/>
      <c r="BW27" s="2" t="s">
        <v>195</v>
      </c>
      <c r="BX27" s="2" t="s">
        <v>200</v>
      </c>
      <c r="BY27" s="2" t="s">
        <v>200</v>
      </c>
      <c r="BZ27" s="2" t="s">
        <v>198</v>
      </c>
      <c r="CA27" s="2">
        <v>1</v>
      </c>
      <c r="CB27" s="101"/>
      <c r="CC27" s="33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R27" s="2"/>
      <c r="CS27" s="2"/>
      <c r="CT27" s="2"/>
      <c r="CU27" s="2"/>
      <c r="CW27" s="2"/>
      <c r="CY27" s="21"/>
      <c r="CZ27" s="2">
        <v>-1</v>
      </c>
      <c r="DD27" s="56">
        <f t="shared" si="3"/>
        <v>1</v>
      </c>
      <c r="DE27" s="57">
        <f t="shared" si="4"/>
        <v>2.5000000000000001E-2</v>
      </c>
      <c r="DF27" s="2" t="s">
        <v>200</v>
      </c>
      <c r="DG27" s="2" t="s">
        <v>195</v>
      </c>
      <c r="DH27" s="2" t="s">
        <v>200</v>
      </c>
      <c r="DL27" s="2"/>
      <c r="DM27" s="98" t="s">
        <v>271</v>
      </c>
      <c r="DN27" s="2" t="s">
        <v>200</v>
      </c>
      <c r="DO27" s="40" t="s">
        <v>200</v>
      </c>
      <c r="DP27" s="14" t="s">
        <v>195</v>
      </c>
      <c r="DQ27" s="2">
        <v>3</v>
      </c>
      <c r="DR27" s="31">
        <f t="shared" si="5"/>
        <v>1.6500000000000001</v>
      </c>
      <c r="DS27" s="2">
        <v>4</v>
      </c>
      <c r="DT27" s="31">
        <f t="shared" si="6"/>
        <v>1.2</v>
      </c>
      <c r="DU27" s="2">
        <v>4</v>
      </c>
      <c r="DV27" s="31">
        <f t="shared" si="7"/>
        <v>0.6</v>
      </c>
      <c r="DX27" s="31">
        <f t="shared" si="8"/>
        <v>3.45</v>
      </c>
      <c r="DY27" s="2" t="s">
        <v>195</v>
      </c>
    </row>
    <row r="28" spans="1:129">
      <c r="A28" s="7">
        <v>23</v>
      </c>
      <c r="B28" s="33" t="s">
        <v>231</v>
      </c>
      <c r="C28" s="33" t="s">
        <v>164</v>
      </c>
      <c r="D28" s="48"/>
      <c r="E28" s="2">
        <v>14</v>
      </c>
      <c r="F28" s="2">
        <v>6</v>
      </c>
      <c r="G28" s="2">
        <v>13</v>
      </c>
      <c r="H28" s="2">
        <v>0</v>
      </c>
      <c r="I28" s="2">
        <v>13</v>
      </c>
      <c r="J28" s="2">
        <v>12</v>
      </c>
      <c r="K28" s="2">
        <v>14</v>
      </c>
      <c r="L28" s="2">
        <v>12</v>
      </c>
      <c r="M28" s="10">
        <v>0</v>
      </c>
      <c r="N28" s="20">
        <f t="shared" si="0"/>
        <v>84</v>
      </c>
      <c r="O28" s="40">
        <f t="shared" si="1"/>
        <v>0.66666666666666663</v>
      </c>
      <c r="P28" s="40" t="s">
        <v>239</v>
      </c>
      <c r="Q28" s="93"/>
      <c r="R28" s="97">
        <v>76</v>
      </c>
      <c r="S28" s="98" t="s">
        <v>197</v>
      </c>
      <c r="T28" s="98"/>
      <c r="U28" s="98">
        <v>82</v>
      </c>
      <c r="V28" s="99">
        <f t="shared" si="9"/>
        <v>0.93181818181818177</v>
      </c>
      <c r="W28" s="98" t="s">
        <v>200</v>
      </c>
      <c r="X28" s="98" t="s">
        <v>199</v>
      </c>
      <c r="Y28" s="100"/>
      <c r="Z28" s="2" t="s">
        <v>200</v>
      </c>
      <c r="AA28" s="2">
        <v>0</v>
      </c>
      <c r="AB28" s="2" t="s">
        <v>200</v>
      </c>
      <c r="AC28" s="2" t="s">
        <v>238</v>
      </c>
      <c r="AD28" s="2">
        <v>0</v>
      </c>
      <c r="AE28" s="101"/>
      <c r="AF28" s="33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>
        <v>-1</v>
      </c>
      <c r="AT28" s="2">
        <v>-1</v>
      </c>
      <c r="AU28" s="2"/>
      <c r="AV28" s="2"/>
      <c r="AW28" s="2"/>
      <c r="AX28" s="2"/>
      <c r="AZ28" s="2"/>
      <c r="BB28" s="21"/>
      <c r="BC28" s="2">
        <v>-1</v>
      </c>
      <c r="BF28" s="2">
        <v>-1</v>
      </c>
      <c r="BG28" s="56">
        <f t="shared" si="2"/>
        <v>4</v>
      </c>
      <c r="BH28" s="57">
        <f>BG28/40</f>
        <v>0.1</v>
      </c>
      <c r="BJ28" s="2" t="s">
        <v>197</v>
      </c>
      <c r="BK28" s="14" t="s">
        <v>197</v>
      </c>
      <c r="BL28" s="16">
        <v>12</v>
      </c>
      <c r="BM28" s="40" t="s">
        <v>239</v>
      </c>
      <c r="BN28" s="93"/>
      <c r="BO28" s="97">
        <v>76</v>
      </c>
      <c r="BP28" s="98" t="s">
        <v>197</v>
      </c>
      <c r="BQ28" s="98"/>
      <c r="BR28" s="98">
        <v>82</v>
      </c>
      <c r="BS28" s="99">
        <f t="shared" si="10"/>
        <v>0.93181818181818177</v>
      </c>
      <c r="BT28" s="98" t="s">
        <v>200</v>
      </c>
      <c r="BU28" s="98" t="s">
        <v>199</v>
      </c>
      <c r="BV28" s="100"/>
      <c r="BW28" s="2" t="s">
        <v>200</v>
      </c>
      <c r="BX28" s="2">
        <v>0</v>
      </c>
      <c r="BY28" s="2" t="s">
        <v>200</v>
      </c>
      <c r="BZ28" s="2" t="s">
        <v>238</v>
      </c>
      <c r="CA28" s="2">
        <v>0</v>
      </c>
      <c r="CB28" s="101"/>
      <c r="CC28" s="33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>
        <v>-1</v>
      </c>
      <c r="CQ28" s="2">
        <v>-1</v>
      </c>
      <c r="CR28" s="2"/>
      <c r="CS28" s="2"/>
      <c r="CT28" s="2"/>
      <c r="CU28" s="2"/>
      <c r="CW28" s="2"/>
      <c r="CY28" s="21"/>
      <c r="CZ28" s="2">
        <v>-1</v>
      </c>
      <c r="DC28" s="2">
        <v>-1</v>
      </c>
      <c r="DD28" s="56">
        <f t="shared" si="3"/>
        <v>4</v>
      </c>
      <c r="DE28" s="57">
        <f t="shared" si="4"/>
        <v>0.1</v>
      </c>
      <c r="DF28" s="2" t="s">
        <v>195</v>
      </c>
      <c r="DG28" s="2" t="s">
        <v>197</v>
      </c>
      <c r="DH28" s="2" t="s">
        <v>198</v>
      </c>
      <c r="DL28" s="2"/>
      <c r="DM28" s="98" t="s">
        <v>199</v>
      </c>
      <c r="DN28" s="2" t="s">
        <v>198</v>
      </c>
      <c r="DO28" s="40" t="s">
        <v>239</v>
      </c>
      <c r="DP28" s="2"/>
      <c r="DQ28" s="2">
        <v>3.25</v>
      </c>
      <c r="DR28" s="31">
        <f t="shared" si="5"/>
        <v>1.7875000000000001</v>
      </c>
      <c r="DS28" s="2">
        <v>3</v>
      </c>
      <c r="DT28" s="31">
        <f t="shared" si="6"/>
        <v>0.89999999999999991</v>
      </c>
      <c r="DU28" s="2">
        <v>1.5</v>
      </c>
      <c r="DV28" s="31">
        <f t="shared" si="7"/>
        <v>0.22499999999999998</v>
      </c>
      <c r="DX28" s="31">
        <f t="shared" si="8"/>
        <v>2.9125000000000001</v>
      </c>
      <c r="DY28" s="2" t="s">
        <v>204</v>
      </c>
    </row>
    <row r="29" spans="1:129">
      <c r="A29" s="7">
        <v>25</v>
      </c>
      <c r="B29" s="33" t="s">
        <v>166</v>
      </c>
      <c r="C29" s="33" t="s">
        <v>167</v>
      </c>
      <c r="D29" s="48"/>
      <c r="E29" s="2">
        <v>13</v>
      </c>
      <c r="F29" s="2">
        <v>14</v>
      </c>
      <c r="G29" s="2">
        <v>10</v>
      </c>
      <c r="H29" s="2">
        <v>14</v>
      </c>
      <c r="I29" s="10">
        <v>11</v>
      </c>
      <c r="J29" s="2">
        <v>2</v>
      </c>
      <c r="K29" s="2">
        <v>15</v>
      </c>
      <c r="L29" s="2">
        <v>14</v>
      </c>
      <c r="M29" s="2">
        <v>11</v>
      </c>
      <c r="N29" s="20">
        <f t="shared" si="0"/>
        <v>104</v>
      </c>
      <c r="O29" s="40">
        <f t="shared" si="1"/>
        <v>0.82539682539682535</v>
      </c>
      <c r="P29" s="40" t="s">
        <v>198</v>
      </c>
      <c r="Q29" s="93"/>
      <c r="R29" s="97">
        <v>85</v>
      </c>
      <c r="S29" s="98" t="s">
        <v>198</v>
      </c>
      <c r="T29" s="98"/>
      <c r="U29" s="98">
        <v>63</v>
      </c>
      <c r="V29" s="99">
        <f t="shared" si="9"/>
        <v>0.71590909090909094</v>
      </c>
      <c r="W29" s="98" t="s">
        <v>197</v>
      </c>
      <c r="X29" s="98" t="s">
        <v>204</v>
      </c>
      <c r="Y29" s="100"/>
      <c r="Z29" s="2" t="s">
        <v>195</v>
      </c>
      <c r="AA29" s="2">
        <v>0</v>
      </c>
      <c r="AB29" s="2" t="s">
        <v>200</v>
      </c>
      <c r="AC29" s="2" t="s">
        <v>198</v>
      </c>
      <c r="AD29" s="2" t="s">
        <v>200</v>
      </c>
      <c r="AE29" s="101"/>
      <c r="AF29" s="33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U29" s="2"/>
      <c r="AV29" s="2">
        <v>-1</v>
      </c>
      <c r="AW29" s="2"/>
      <c r="AX29" s="2"/>
      <c r="AZ29" s="2"/>
      <c r="BB29" s="21"/>
      <c r="BC29" s="2">
        <v>-1</v>
      </c>
      <c r="BG29" s="56">
        <f t="shared" si="2"/>
        <v>2</v>
      </c>
      <c r="BH29" s="57">
        <f>BG29/40</f>
        <v>0.05</v>
      </c>
      <c r="BJ29" s="2" t="s">
        <v>195</v>
      </c>
      <c r="BK29" s="14" t="s">
        <v>197</v>
      </c>
      <c r="BL29" s="16">
        <v>13</v>
      </c>
      <c r="BM29" s="40" t="s">
        <v>198</v>
      </c>
      <c r="BN29" s="93"/>
      <c r="BO29" s="97">
        <v>85</v>
      </c>
      <c r="BP29" s="98" t="s">
        <v>198</v>
      </c>
      <c r="BQ29" s="98"/>
      <c r="BR29" s="98">
        <v>63</v>
      </c>
      <c r="BS29" s="99">
        <f t="shared" si="10"/>
        <v>0.71590909090909094</v>
      </c>
      <c r="BT29" s="98" t="s">
        <v>197</v>
      </c>
      <c r="BU29" s="98" t="s">
        <v>204</v>
      </c>
      <c r="BV29" s="100"/>
      <c r="BW29" s="2" t="s">
        <v>195</v>
      </c>
      <c r="BX29" s="2">
        <v>0</v>
      </c>
      <c r="BY29" s="2" t="s">
        <v>200</v>
      </c>
      <c r="BZ29" s="2" t="s">
        <v>198</v>
      </c>
      <c r="CA29" s="2">
        <v>1</v>
      </c>
      <c r="CB29" s="101"/>
      <c r="CC29" s="33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R29" s="2"/>
      <c r="CS29" s="2">
        <v>-1</v>
      </c>
      <c r="CT29" s="2"/>
      <c r="CU29" s="2"/>
      <c r="CW29" s="2"/>
      <c r="CY29" s="21"/>
      <c r="CZ29" s="2">
        <v>-1</v>
      </c>
      <c r="DD29" s="56">
        <f t="shared" si="3"/>
        <v>2</v>
      </c>
      <c r="DE29" s="57">
        <f t="shared" si="4"/>
        <v>0.05</v>
      </c>
      <c r="DF29" s="2" t="s">
        <v>200</v>
      </c>
      <c r="DG29" s="2" t="s">
        <v>195</v>
      </c>
      <c r="DH29" s="2" t="s">
        <v>200</v>
      </c>
      <c r="DL29" s="2"/>
      <c r="DM29" s="98" t="s">
        <v>204</v>
      </c>
      <c r="DN29" s="2" t="s">
        <v>200</v>
      </c>
      <c r="DO29" s="40" t="s">
        <v>198</v>
      </c>
      <c r="DP29" s="2"/>
      <c r="DQ29" s="2">
        <v>2.75</v>
      </c>
      <c r="DR29" s="31">
        <f t="shared" si="5"/>
        <v>1.5125000000000002</v>
      </c>
      <c r="DS29" s="2">
        <v>4</v>
      </c>
      <c r="DT29" s="31">
        <f t="shared" si="6"/>
        <v>1.2</v>
      </c>
      <c r="DU29" s="2">
        <v>3</v>
      </c>
      <c r="DV29" s="31">
        <f t="shared" si="7"/>
        <v>0.44999999999999996</v>
      </c>
      <c r="DX29" s="31">
        <f t="shared" si="8"/>
        <v>3.1625000000000005</v>
      </c>
      <c r="DY29" s="2" t="s">
        <v>271</v>
      </c>
    </row>
    <row r="30" spans="1:129">
      <c r="A30" s="7">
        <v>26</v>
      </c>
      <c r="B30" s="33" t="s">
        <v>232</v>
      </c>
      <c r="C30" s="33" t="s">
        <v>168</v>
      </c>
      <c r="D30" s="48"/>
      <c r="E30" s="10">
        <v>0</v>
      </c>
      <c r="F30" s="2">
        <v>13</v>
      </c>
      <c r="G30" s="10">
        <v>0</v>
      </c>
      <c r="H30" s="10">
        <v>12</v>
      </c>
      <c r="I30" s="2">
        <v>7</v>
      </c>
      <c r="J30" s="2">
        <v>12</v>
      </c>
      <c r="K30" s="2">
        <v>13</v>
      </c>
      <c r="L30" s="2">
        <v>13</v>
      </c>
      <c r="M30" s="2">
        <v>12</v>
      </c>
      <c r="N30" s="20">
        <f t="shared" si="0"/>
        <v>82</v>
      </c>
      <c r="O30" s="40">
        <f t="shared" si="1"/>
        <v>0.65079365079365081</v>
      </c>
      <c r="P30" s="40" t="s">
        <v>238</v>
      </c>
      <c r="Q30" s="93"/>
      <c r="R30" s="97">
        <v>60</v>
      </c>
      <c r="S30" s="98" t="s">
        <v>239</v>
      </c>
      <c r="T30" s="98"/>
      <c r="U30" s="98">
        <v>42</v>
      </c>
      <c r="V30" s="99">
        <f t="shared" si="9"/>
        <v>0.47727272727272729</v>
      </c>
      <c r="W30" s="98" t="s">
        <v>238</v>
      </c>
      <c r="X30" s="98" t="s">
        <v>239</v>
      </c>
      <c r="Y30" s="100"/>
      <c r="Z30" s="2" t="s">
        <v>204</v>
      </c>
      <c r="AA30" s="2">
        <v>0</v>
      </c>
      <c r="AB30" s="2" t="s">
        <v>196</v>
      </c>
      <c r="AC30" s="2" t="s">
        <v>238</v>
      </c>
      <c r="AD30" s="2">
        <v>0</v>
      </c>
      <c r="AE30" s="101"/>
      <c r="AF30" s="33"/>
      <c r="AG30" s="2"/>
      <c r="AH30" s="2"/>
      <c r="AI30" s="2">
        <v>-1</v>
      </c>
      <c r="AJ30" s="2">
        <v>-1</v>
      </c>
      <c r="AK30" s="2"/>
      <c r="AL30" s="2"/>
      <c r="AM30" s="2"/>
      <c r="AN30" s="2"/>
      <c r="AO30" s="2">
        <v>-1</v>
      </c>
      <c r="AP30" s="2"/>
      <c r="AQ30" s="2">
        <v>-1</v>
      </c>
      <c r="AR30" s="2"/>
      <c r="AS30" s="2">
        <v>-1</v>
      </c>
      <c r="AT30" s="2">
        <v>-1</v>
      </c>
      <c r="AU30" s="2"/>
      <c r="AV30" s="2"/>
      <c r="AW30" s="2"/>
      <c r="AX30" s="2"/>
      <c r="AZ30" s="2">
        <v>-1</v>
      </c>
      <c r="BB30" s="21"/>
      <c r="BC30" s="2">
        <v>-1</v>
      </c>
      <c r="BG30" s="56">
        <f t="shared" si="2"/>
        <v>8</v>
      </c>
      <c r="BH30" s="57">
        <f>BG30/40</f>
        <v>0.2</v>
      </c>
      <c r="BJ30" s="2" t="s">
        <v>239</v>
      </c>
      <c r="BK30" s="14" t="s">
        <v>239</v>
      </c>
      <c r="BL30" s="16">
        <v>8</v>
      </c>
      <c r="BM30" s="40" t="s">
        <v>238</v>
      </c>
      <c r="BN30" s="93"/>
      <c r="BO30" s="97">
        <v>60</v>
      </c>
      <c r="BP30" s="98" t="s">
        <v>239</v>
      </c>
      <c r="BQ30" s="98"/>
      <c r="BR30" s="98">
        <v>42</v>
      </c>
      <c r="BS30" s="99">
        <f t="shared" si="10"/>
        <v>0.47727272727272729</v>
      </c>
      <c r="BT30" s="98" t="s">
        <v>238</v>
      </c>
      <c r="BU30" s="98" t="s">
        <v>239</v>
      </c>
      <c r="BV30" s="100"/>
      <c r="BW30" s="2" t="s">
        <v>204</v>
      </c>
      <c r="BX30" s="2">
        <v>0</v>
      </c>
      <c r="BY30" s="2" t="s">
        <v>196</v>
      </c>
      <c r="BZ30" s="2" t="s">
        <v>238</v>
      </c>
      <c r="CA30" s="2">
        <v>0</v>
      </c>
      <c r="CB30" s="101"/>
      <c r="CC30" s="33"/>
      <c r="CD30" s="2"/>
      <c r="CE30" s="2"/>
      <c r="CF30" s="2">
        <v>-1</v>
      </c>
      <c r="CG30" s="2">
        <v>-1</v>
      </c>
      <c r="CH30" s="2"/>
      <c r="CI30" s="2"/>
      <c r="CJ30" s="2"/>
      <c r="CK30" s="2"/>
      <c r="CL30" s="2">
        <v>-1</v>
      </c>
      <c r="CM30" s="2"/>
      <c r="CN30" s="2">
        <v>-1</v>
      </c>
      <c r="CO30" s="2"/>
      <c r="CP30" s="2">
        <v>-1</v>
      </c>
      <c r="CQ30" s="2">
        <v>-1</v>
      </c>
      <c r="CR30" s="2"/>
      <c r="CS30" s="2"/>
      <c r="CT30" s="2"/>
      <c r="CU30" s="2"/>
      <c r="CW30" s="2">
        <v>-1</v>
      </c>
      <c r="CY30" s="21"/>
      <c r="CZ30" s="2">
        <v>-1</v>
      </c>
      <c r="DD30" s="56">
        <f t="shared" si="3"/>
        <v>8</v>
      </c>
      <c r="DE30" s="57">
        <f t="shared" si="4"/>
        <v>0.2</v>
      </c>
      <c r="DF30" s="2" t="s">
        <v>204</v>
      </c>
      <c r="DG30" s="2" t="s">
        <v>239</v>
      </c>
      <c r="DH30" s="2" t="s">
        <v>197</v>
      </c>
      <c r="DL30" s="2"/>
      <c r="DM30" s="98" t="s">
        <v>239</v>
      </c>
      <c r="DN30" s="2" t="s">
        <v>197</v>
      </c>
      <c r="DO30" s="40" t="s">
        <v>238</v>
      </c>
      <c r="DP30" s="2"/>
      <c r="DQ30" s="2">
        <v>1.5</v>
      </c>
      <c r="DR30" s="31">
        <f t="shared" si="5"/>
        <v>0.82500000000000007</v>
      </c>
      <c r="DS30" s="2">
        <v>2</v>
      </c>
      <c r="DT30" s="31">
        <f t="shared" si="6"/>
        <v>0.6</v>
      </c>
      <c r="DU30" s="2">
        <v>0</v>
      </c>
      <c r="DV30" s="31">
        <f t="shared" si="7"/>
        <v>0</v>
      </c>
      <c r="DX30" s="31">
        <f t="shared" si="8"/>
        <v>1.425</v>
      </c>
      <c r="DY30" s="2" t="s">
        <v>239</v>
      </c>
    </row>
    <row r="31" spans="1:129">
      <c r="A31" s="7">
        <v>27</v>
      </c>
      <c r="B31" s="33" t="s">
        <v>233</v>
      </c>
      <c r="C31" s="33" t="s">
        <v>169</v>
      </c>
      <c r="D31" s="48"/>
      <c r="E31" s="2">
        <v>14</v>
      </c>
      <c r="F31" s="2">
        <v>3</v>
      </c>
      <c r="G31" s="2">
        <v>3</v>
      </c>
      <c r="H31" s="10">
        <v>0</v>
      </c>
      <c r="I31" s="2">
        <v>2</v>
      </c>
      <c r="J31" s="2">
        <v>4</v>
      </c>
      <c r="K31" s="10">
        <v>0</v>
      </c>
      <c r="L31" s="10">
        <v>0</v>
      </c>
      <c r="M31" s="10">
        <v>0</v>
      </c>
      <c r="N31" s="20">
        <f t="shared" si="0"/>
        <v>26</v>
      </c>
      <c r="O31" s="40">
        <f t="shared" si="1"/>
        <v>0.20634920634920634</v>
      </c>
      <c r="P31" s="40" t="s">
        <v>238</v>
      </c>
      <c r="Q31" s="93"/>
      <c r="R31" s="97">
        <v>52</v>
      </c>
      <c r="S31" s="98" t="s">
        <v>238</v>
      </c>
      <c r="T31" s="98"/>
      <c r="U31" s="98">
        <v>44</v>
      </c>
      <c r="V31" s="99">
        <f t="shared" si="9"/>
        <v>0.5</v>
      </c>
      <c r="W31" s="98" t="s">
        <v>238</v>
      </c>
      <c r="X31" s="98" t="s">
        <v>238</v>
      </c>
      <c r="Y31" s="100"/>
      <c r="Z31" s="2" t="s">
        <v>197</v>
      </c>
      <c r="AA31" s="2">
        <v>0</v>
      </c>
      <c r="AB31" s="2" t="s">
        <v>239</v>
      </c>
      <c r="AC31" s="2" t="s">
        <v>197</v>
      </c>
      <c r="AD31" s="2" t="s">
        <v>200</v>
      </c>
      <c r="AE31" s="101"/>
      <c r="AF31" s="33"/>
      <c r="AG31" s="2"/>
      <c r="AH31" s="2">
        <v>-1</v>
      </c>
      <c r="AI31" s="2"/>
      <c r="AJ31" s="2">
        <v>-1</v>
      </c>
      <c r="AK31" s="2"/>
      <c r="AL31" s="2"/>
      <c r="AM31" s="2"/>
      <c r="AN31" s="2"/>
      <c r="AO31" s="2"/>
      <c r="AP31" s="2"/>
      <c r="AQ31" s="2">
        <v>-1</v>
      </c>
      <c r="AR31" s="2"/>
      <c r="AS31" s="2">
        <v>-1</v>
      </c>
      <c r="AT31" s="2">
        <v>-1</v>
      </c>
      <c r="AU31" s="2"/>
      <c r="AV31" s="2"/>
      <c r="AW31" s="2"/>
      <c r="AX31" s="2"/>
      <c r="AY31" s="2">
        <v>-1</v>
      </c>
      <c r="AZ31" s="2">
        <v>-1</v>
      </c>
      <c r="BA31" s="2">
        <v>-1</v>
      </c>
      <c r="BB31" s="21"/>
      <c r="BC31" s="2">
        <v>-1</v>
      </c>
      <c r="BD31" s="2">
        <v>-1</v>
      </c>
      <c r="BF31" s="2">
        <v>-1</v>
      </c>
      <c r="BG31" s="56">
        <f t="shared" si="2"/>
        <v>11</v>
      </c>
      <c r="BH31" s="57">
        <f>BG31/40</f>
        <v>0.27500000000000002</v>
      </c>
      <c r="BJ31" s="2" t="s">
        <v>197</v>
      </c>
      <c r="BK31" s="14" t="s">
        <v>239</v>
      </c>
      <c r="BL31" s="16">
        <v>8</v>
      </c>
      <c r="BM31" s="40" t="s">
        <v>238</v>
      </c>
      <c r="BN31" s="93"/>
      <c r="BO31" s="97">
        <v>52</v>
      </c>
      <c r="BP31" s="98" t="s">
        <v>238</v>
      </c>
      <c r="BQ31" s="98"/>
      <c r="BR31" s="98">
        <v>44</v>
      </c>
      <c r="BS31" s="99">
        <f t="shared" si="10"/>
        <v>0.5</v>
      </c>
      <c r="BT31" s="98" t="s">
        <v>238</v>
      </c>
      <c r="BU31" s="98" t="s">
        <v>238</v>
      </c>
      <c r="BV31" s="100"/>
      <c r="BW31" s="2" t="s">
        <v>197</v>
      </c>
      <c r="BX31" s="2">
        <v>0</v>
      </c>
      <c r="BY31" s="2" t="s">
        <v>239</v>
      </c>
      <c r="BZ31" s="2" t="s">
        <v>197</v>
      </c>
      <c r="CA31" s="2">
        <v>1</v>
      </c>
      <c r="CB31" s="101"/>
      <c r="CC31" s="33"/>
      <c r="CD31" s="2"/>
      <c r="CE31" s="2">
        <v>-1</v>
      </c>
      <c r="CF31" s="2"/>
      <c r="CG31" s="2">
        <v>-1</v>
      </c>
      <c r="CH31" s="2"/>
      <c r="CI31" s="2"/>
      <c r="CJ31" s="2"/>
      <c r="CK31" s="2"/>
      <c r="CL31" s="2"/>
      <c r="CM31" s="2"/>
      <c r="CN31" s="2">
        <v>-1</v>
      </c>
      <c r="CO31" s="2"/>
      <c r="CP31" s="2">
        <v>-1</v>
      </c>
      <c r="CQ31" s="2">
        <v>-1</v>
      </c>
      <c r="CR31" s="2"/>
      <c r="CS31" s="2"/>
      <c r="CT31" s="2"/>
      <c r="CU31" s="2"/>
      <c r="CV31" s="2">
        <v>-1</v>
      </c>
      <c r="CW31" s="2">
        <v>-1</v>
      </c>
      <c r="CX31" s="2">
        <v>-1</v>
      </c>
      <c r="CY31" s="21"/>
      <c r="CZ31" s="2">
        <v>-1</v>
      </c>
      <c r="DA31" s="2">
        <v>-1</v>
      </c>
      <c r="DC31" s="2">
        <v>-1</v>
      </c>
      <c r="DD31" s="56">
        <f t="shared" si="3"/>
        <v>11</v>
      </c>
      <c r="DE31" s="57">
        <f t="shared" si="4"/>
        <v>0.27500000000000002</v>
      </c>
      <c r="DF31" s="2" t="s">
        <v>197</v>
      </c>
      <c r="DG31" s="2" t="s">
        <v>197</v>
      </c>
      <c r="DH31" s="2" t="s">
        <v>197</v>
      </c>
      <c r="DL31" s="2"/>
      <c r="DM31" s="98" t="s">
        <v>238</v>
      </c>
      <c r="DN31" s="2" t="s">
        <v>197</v>
      </c>
      <c r="DO31" s="40" t="s">
        <v>238</v>
      </c>
      <c r="DP31" s="2"/>
      <c r="DQ31" s="2">
        <v>1</v>
      </c>
      <c r="DR31" s="31">
        <f t="shared" si="5"/>
        <v>0.55000000000000004</v>
      </c>
      <c r="DS31" s="2">
        <v>2</v>
      </c>
      <c r="DT31" s="31">
        <f t="shared" si="6"/>
        <v>0.6</v>
      </c>
      <c r="DU31" s="2">
        <v>0</v>
      </c>
      <c r="DV31" s="31">
        <f t="shared" si="7"/>
        <v>0</v>
      </c>
      <c r="DX31" s="31">
        <f t="shared" si="8"/>
        <v>1.1499999999999999</v>
      </c>
      <c r="DY31" s="2" t="s">
        <v>238</v>
      </c>
    </row>
    <row r="32" spans="1:129">
      <c r="A32" s="7">
        <v>28</v>
      </c>
      <c r="B32" s="33" t="s">
        <v>234</v>
      </c>
      <c r="C32" s="33" t="s">
        <v>170</v>
      </c>
      <c r="D32" s="48"/>
      <c r="E32" s="2">
        <v>13</v>
      </c>
      <c r="F32" s="2">
        <v>13</v>
      </c>
      <c r="G32" s="2">
        <v>10</v>
      </c>
      <c r="H32" s="2">
        <v>14</v>
      </c>
      <c r="I32" s="2">
        <v>15</v>
      </c>
      <c r="J32" s="2">
        <v>14</v>
      </c>
      <c r="K32" s="2">
        <v>15</v>
      </c>
      <c r="L32" s="2">
        <v>13</v>
      </c>
      <c r="M32" s="2">
        <v>9</v>
      </c>
      <c r="N32" s="20">
        <f t="shared" si="0"/>
        <v>116</v>
      </c>
      <c r="O32" s="40">
        <f t="shared" si="1"/>
        <v>0.92063492063492058</v>
      </c>
      <c r="P32" s="40" t="s">
        <v>200</v>
      </c>
      <c r="Q32" s="93"/>
      <c r="R32" s="97">
        <v>83</v>
      </c>
      <c r="S32" s="98" t="s">
        <v>198</v>
      </c>
      <c r="T32" s="98"/>
      <c r="U32" s="98">
        <v>79</v>
      </c>
      <c r="V32" s="99">
        <f t="shared" si="9"/>
        <v>0.89772727272727271</v>
      </c>
      <c r="W32" s="98" t="s">
        <v>200</v>
      </c>
      <c r="X32" s="98" t="s">
        <v>195</v>
      </c>
      <c r="Y32" s="100"/>
      <c r="Z32" s="2" t="s">
        <v>200</v>
      </c>
      <c r="AA32" s="2" t="s">
        <v>200</v>
      </c>
      <c r="AB32" s="2" t="s">
        <v>200</v>
      </c>
      <c r="AC32" s="2" t="s">
        <v>195</v>
      </c>
      <c r="AD32" s="2" t="s">
        <v>200</v>
      </c>
      <c r="AE32" s="101"/>
      <c r="AF32" s="33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T32" s="2">
        <v>-1</v>
      </c>
      <c r="AU32" s="2"/>
      <c r="AV32" s="2"/>
      <c r="AW32" s="2"/>
      <c r="AX32" s="2"/>
      <c r="AZ32" s="2">
        <v>-1</v>
      </c>
      <c r="BB32" s="21"/>
      <c r="BC32" s="2"/>
      <c r="BG32" s="56">
        <f t="shared" si="2"/>
        <v>2</v>
      </c>
      <c r="BH32" s="57">
        <f>BG32/40</f>
        <v>0.05</v>
      </c>
      <c r="BJ32" s="2" t="s">
        <v>391</v>
      </c>
      <c r="BK32" s="14" t="s">
        <v>200</v>
      </c>
      <c r="BL32" s="16">
        <v>13</v>
      </c>
      <c r="BM32" s="40" t="s">
        <v>200</v>
      </c>
      <c r="BN32" s="93"/>
      <c r="BO32" s="97">
        <v>83</v>
      </c>
      <c r="BP32" s="98" t="s">
        <v>198</v>
      </c>
      <c r="BQ32" s="98"/>
      <c r="BR32" s="98">
        <v>79</v>
      </c>
      <c r="BS32" s="99">
        <f t="shared" si="10"/>
        <v>0.89772727272727271</v>
      </c>
      <c r="BT32" s="98" t="s">
        <v>200</v>
      </c>
      <c r="BU32" s="98" t="s">
        <v>195</v>
      </c>
      <c r="BV32" s="100"/>
      <c r="BW32" s="2" t="s">
        <v>200</v>
      </c>
      <c r="BX32" s="2" t="s">
        <v>200</v>
      </c>
      <c r="BY32" s="2" t="s">
        <v>200</v>
      </c>
      <c r="BZ32" s="2" t="s">
        <v>195</v>
      </c>
      <c r="CA32" s="2">
        <v>1</v>
      </c>
      <c r="CB32" s="101"/>
      <c r="CC32" s="33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Q32" s="2">
        <v>-1</v>
      </c>
      <c r="CR32" s="2"/>
      <c r="CS32" s="2"/>
      <c r="CT32" s="2"/>
      <c r="CU32" s="2"/>
      <c r="CW32" s="2">
        <v>-1</v>
      </c>
      <c r="CY32" s="21"/>
      <c r="CZ32" s="2"/>
      <c r="DD32" s="56">
        <f t="shared" si="3"/>
        <v>2</v>
      </c>
      <c r="DE32" s="57">
        <f t="shared" si="4"/>
        <v>0.05</v>
      </c>
      <c r="DF32" s="2" t="s">
        <v>200</v>
      </c>
      <c r="DG32" s="2" t="s">
        <v>391</v>
      </c>
      <c r="DH32" s="2" t="s">
        <v>391</v>
      </c>
      <c r="DL32" s="2"/>
      <c r="DM32" s="98" t="s">
        <v>195</v>
      </c>
      <c r="DN32" s="2" t="s">
        <v>391</v>
      </c>
      <c r="DO32" s="40" t="s">
        <v>200</v>
      </c>
      <c r="DP32" s="14" t="s">
        <v>390</v>
      </c>
      <c r="DQ32" s="2">
        <v>3.75</v>
      </c>
      <c r="DR32" s="31">
        <f t="shared" si="5"/>
        <v>2.0625</v>
      </c>
      <c r="DS32" s="2">
        <v>4</v>
      </c>
      <c r="DT32" s="31">
        <f t="shared" si="6"/>
        <v>1.2</v>
      </c>
      <c r="DU32" s="2">
        <v>4</v>
      </c>
      <c r="DV32" s="31">
        <f t="shared" si="7"/>
        <v>0.6</v>
      </c>
      <c r="DX32" s="31">
        <f t="shared" si="8"/>
        <v>3.8625000000000003</v>
      </c>
      <c r="DY32" s="2" t="s">
        <v>390</v>
      </c>
    </row>
    <row r="33" spans="1:129">
      <c r="A33" s="7">
        <v>30</v>
      </c>
      <c r="B33" s="33" t="s">
        <v>261</v>
      </c>
      <c r="C33" s="33" t="s">
        <v>172</v>
      </c>
      <c r="D33" s="48"/>
      <c r="E33" s="2">
        <v>13</v>
      </c>
      <c r="F33" s="2">
        <v>7</v>
      </c>
      <c r="G33" s="2">
        <v>14</v>
      </c>
      <c r="H33" s="2">
        <v>11</v>
      </c>
      <c r="I33" s="2">
        <v>12</v>
      </c>
      <c r="J33" s="2">
        <v>11</v>
      </c>
      <c r="K33" s="10">
        <v>6</v>
      </c>
      <c r="L33" s="2">
        <v>13</v>
      </c>
      <c r="M33" s="2">
        <v>6</v>
      </c>
      <c r="N33" s="20">
        <f t="shared" si="0"/>
        <v>93</v>
      </c>
      <c r="O33" s="40">
        <f t="shared" si="1"/>
        <v>0.73809523809523814</v>
      </c>
      <c r="P33" s="40" t="s">
        <v>197</v>
      </c>
      <c r="Q33" s="93"/>
      <c r="R33" s="97">
        <v>55</v>
      </c>
      <c r="S33" s="98" t="s">
        <v>238</v>
      </c>
      <c r="T33" s="98"/>
      <c r="U33" s="98">
        <v>46</v>
      </c>
      <c r="V33" s="99">
        <f t="shared" si="9"/>
        <v>0.52272727272727271</v>
      </c>
      <c r="W33" s="98" t="s">
        <v>238</v>
      </c>
      <c r="X33" s="98" t="s">
        <v>238</v>
      </c>
      <c r="Y33" s="100"/>
      <c r="Z33" s="2" t="s">
        <v>200</v>
      </c>
      <c r="AA33" s="2" t="s">
        <v>200</v>
      </c>
      <c r="AB33" s="2" t="s">
        <v>198</v>
      </c>
      <c r="AC33" s="2" t="s">
        <v>199</v>
      </c>
      <c r="AD33" s="2" t="s">
        <v>200</v>
      </c>
      <c r="AE33" s="101"/>
      <c r="AF33" s="3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>
        <v>-1</v>
      </c>
      <c r="AT33" s="2">
        <v>-1</v>
      </c>
      <c r="AU33" s="2">
        <v>-1</v>
      </c>
      <c r="AV33" s="2"/>
      <c r="AW33" s="2"/>
      <c r="AX33" s="2"/>
      <c r="AZ33" s="2">
        <v>-1</v>
      </c>
      <c r="BB33" s="21"/>
      <c r="BC33" s="2"/>
      <c r="BG33" s="56">
        <f t="shared" si="2"/>
        <v>4</v>
      </c>
      <c r="BH33" s="57">
        <f>BG33/40</f>
        <v>0.1</v>
      </c>
      <c r="BJ33" s="2" t="s">
        <v>195</v>
      </c>
      <c r="BK33" s="14" t="s">
        <v>195</v>
      </c>
      <c r="BL33" s="16">
        <v>10</v>
      </c>
      <c r="BM33" s="40" t="s">
        <v>197</v>
      </c>
      <c r="BN33" s="93"/>
      <c r="BO33" s="97">
        <v>55</v>
      </c>
      <c r="BP33" s="98" t="s">
        <v>238</v>
      </c>
      <c r="BQ33" s="98"/>
      <c r="BR33" s="98">
        <v>46</v>
      </c>
      <c r="BS33" s="99">
        <f t="shared" si="10"/>
        <v>0.52272727272727271</v>
      </c>
      <c r="BT33" s="98" t="s">
        <v>238</v>
      </c>
      <c r="BU33" s="98" t="s">
        <v>238</v>
      </c>
      <c r="BV33" s="100"/>
      <c r="BW33" s="2" t="s">
        <v>200</v>
      </c>
      <c r="BX33" s="2" t="s">
        <v>200</v>
      </c>
      <c r="BY33" s="2" t="s">
        <v>198</v>
      </c>
      <c r="BZ33" s="2" t="s">
        <v>199</v>
      </c>
      <c r="CA33" s="2">
        <v>1</v>
      </c>
      <c r="CB33" s="101"/>
      <c r="CC33" s="33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>
        <v>-1</v>
      </c>
      <c r="CQ33" s="2">
        <v>-1</v>
      </c>
      <c r="CR33" s="2">
        <v>-1</v>
      </c>
      <c r="CS33" s="2"/>
      <c r="CT33" s="2"/>
      <c r="CU33" s="2"/>
      <c r="CW33" s="2">
        <v>-1</v>
      </c>
      <c r="CY33" s="21"/>
      <c r="CZ33" s="2"/>
      <c r="DD33" s="56">
        <f t="shared" si="3"/>
        <v>4</v>
      </c>
      <c r="DE33" s="57">
        <f t="shared" si="4"/>
        <v>0.1</v>
      </c>
      <c r="DF33" s="2" t="s">
        <v>195</v>
      </c>
      <c r="DG33" s="2" t="s">
        <v>195</v>
      </c>
      <c r="DH33" s="2" t="s">
        <v>195</v>
      </c>
      <c r="DL33" s="2"/>
      <c r="DM33" s="98" t="s">
        <v>238</v>
      </c>
      <c r="DN33" s="2" t="s">
        <v>195</v>
      </c>
      <c r="DO33" s="40" t="s">
        <v>197</v>
      </c>
      <c r="DP33" s="2"/>
      <c r="DQ33" s="2">
        <v>1</v>
      </c>
      <c r="DR33" s="31">
        <f t="shared" si="5"/>
        <v>0.55000000000000004</v>
      </c>
      <c r="DS33" s="2">
        <v>3.37</v>
      </c>
      <c r="DT33" s="31">
        <f t="shared" si="6"/>
        <v>1.0109999999999999</v>
      </c>
      <c r="DU33" s="2">
        <v>2</v>
      </c>
      <c r="DV33" s="31">
        <f t="shared" si="7"/>
        <v>0.3</v>
      </c>
      <c r="DX33" s="31">
        <f t="shared" si="8"/>
        <v>1.861</v>
      </c>
      <c r="DY33" s="2" t="s">
        <v>239</v>
      </c>
    </row>
    <row r="34" spans="1:129">
      <c r="A34" s="7">
        <v>31</v>
      </c>
      <c r="B34" s="33" t="s">
        <v>235</v>
      </c>
      <c r="C34" s="33" t="s">
        <v>173</v>
      </c>
      <c r="D34" s="48"/>
      <c r="E34" s="2">
        <v>14</v>
      </c>
      <c r="F34" s="2">
        <v>0</v>
      </c>
      <c r="G34" s="10">
        <v>14</v>
      </c>
      <c r="H34" s="2">
        <v>14</v>
      </c>
      <c r="I34" s="2">
        <v>15</v>
      </c>
      <c r="J34" s="2">
        <v>14</v>
      </c>
      <c r="K34" s="2">
        <v>14</v>
      </c>
      <c r="L34" s="2">
        <v>14</v>
      </c>
      <c r="M34" s="2">
        <v>14</v>
      </c>
      <c r="N34" s="20">
        <f t="shared" si="0"/>
        <v>113</v>
      </c>
      <c r="O34" s="40">
        <f t="shared" si="1"/>
        <v>0.89682539682539686</v>
      </c>
      <c r="P34" s="40" t="s">
        <v>200</v>
      </c>
      <c r="Q34" s="93"/>
      <c r="R34" s="97">
        <v>91</v>
      </c>
      <c r="S34" s="98" t="s">
        <v>200</v>
      </c>
      <c r="T34" s="98"/>
      <c r="U34" s="98">
        <v>57</v>
      </c>
      <c r="V34" s="99">
        <f t="shared" si="9"/>
        <v>0.64772727272727271</v>
      </c>
      <c r="W34" s="98" t="s">
        <v>239</v>
      </c>
      <c r="X34" s="98" t="s">
        <v>270</v>
      </c>
      <c r="Y34" s="100"/>
      <c r="Z34" s="2">
        <v>0</v>
      </c>
      <c r="AA34" s="2">
        <v>0</v>
      </c>
      <c r="AB34" s="2" t="s">
        <v>198</v>
      </c>
      <c r="AC34" s="2" t="s">
        <v>200</v>
      </c>
      <c r="AD34" s="2" t="s">
        <v>200</v>
      </c>
      <c r="AE34" s="101"/>
      <c r="AF34" s="33"/>
      <c r="AG34" s="2"/>
      <c r="AH34" s="2">
        <v>-1</v>
      </c>
      <c r="AI34" s="2"/>
      <c r="AJ34" s="2">
        <v>-1</v>
      </c>
      <c r="AK34" s="2">
        <v>-1</v>
      </c>
      <c r="AL34" s="2"/>
      <c r="AM34" s="2"/>
      <c r="AN34" s="2"/>
      <c r="AO34" s="2"/>
      <c r="AP34" s="2"/>
      <c r="AQ34" s="2">
        <v>-1</v>
      </c>
      <c r="AR34" s="2"/>
      <c r="AU34" s="2"/>
      <c r="AV34" s="2"/>
      <c r="AW34" s="2"/>
      <c r="AX34" s="2"/>
      <c r="AY34" s="2">
        <v>-1</v>
      </c>
      <c r="AZ34" s="2"/>
      <c r="BA34" s="2">
        <v>-1</v>
      </c>
      <c r="BB34" s="21"/>
      <c r="BC34" s="2">
        <v>-1</v>
      </c>
      <c r="BG34" s="56">
        <f t="shared" si="2"/>
        <v>7</v>
      </c>
      <c r="BH34" s="57">
        <f>BG34/40</f>
        <v>0.17499999999999999</v>
      </c>
      <c r="BJ34" s="2" t="s">
        <v>198</v>
      </c>
      <c r="BK34" s="14" t="s">
        <v>197</v>
      </c>
      <c r="BL34" s="16">
        <v>11</v>
      </c>
      <c r="BM34" s="40" t="s">
        <v>200</v>
      </c>
      <c r="BN34" s="93"/>
      <c r="BO34" s="97">
        <v>91</v>
      </c>
      <c r="BP34" s="98" t="s">
        <v>200</v>
      </c>
      <c r="BQ34" s="98"/>
      <c r="BR34" s="98">
        <v>57</v>
      </c>
      <c r="BS34" s="99">
        <f t="shared" si="10"/>
        <v>0.64772727272727271</v>
      </c>
      <c r="BT34" s="98" t="s">
        <v>239</v>
      </c>
      <c r="BU34" s="98" t="s">
        <v>270</v>
      </c>
      <c r="BV34" s="100"/>
      <c r="BW34" s="2">
        <v>0</v>
      </c>
      <c r="BX34" s="2">
        <v>0</v>
      </c>
      <c r="BY34" s="2" t="s">
        <v>198</v>
      </c>
      <c r="BZ34" s="2" t="s">
        <v>200</v>
      </c>
      <c r="CA34" s="2">
        <v>1</v>
      </c>
      <c r="CB34" s="101"/>
      <c r="CC34" s="33"/>
      <c r="CD34" s="2"/>
      <c r="CE34" s="2">
        <v>-1</v>
      </c>
      <c r="CF34" s="2"/>
      <c r="CG34" s="2">
        <v>-1</v>
      </c>
      <c r="CH34" s="2">
        <v>-1</v>
      </c>
      <c r="CI34" s="2"/>
      <c r="CJ34" s="2"/>
      <c r="CK34" s="2"/>
      <c r="CL34" s="2"/>
      <c r="CM34" s="2"/>
      <c r="CN34" s="2">
        <v>-1</v>
      </c>
      <c r="CO34" s="2"/>
      <c r="CR34" s="2"/>
      <c r="CS34" s="2"/>
      <c r="CT34" s="2"/>
      <c r="CU34" s="2"/>
      <c r="CV34" s="2">
        <v>-1</v>
      </c>
      <c r="CW34" s="2"/>
      <c r="CX34" s="2">
        <v>-1</v>
      </c>
      <c r="CY34" s="21"/>
      <c r="CZ34" s="2">
        <v>-1</v>
      </c>
      <c r="DD34" s="56">
        <f t="shared" si="3"/>
        <v>7</v>
      </c>
      <c r="DE34" s="57">
        <f t="shared" si="4"/>
        <v>0.17499999999999999</v>
      </c>
      <c r="DF34" s="2" t="s">
        <v>198</v>
      </c>
      <c r="DG34" s="2" t="s">
        <v>198</v>
      </c>
      <c r="DH34" s="2" t="s">
        <v>198</v>
      </c>
      <c r="DL34" s="2"/>
      <c r="DM34" s="98" t="s">
        <v>270</v>
      </c>
      <c r="DN34" s="2" t="s">
        <v>198</v>
      </c>
      <c r="DO34" s="40" t="s">
        <v>200</v>
      </c>
      <c r="DP34" s="2"/>
      <c r="DQ34" s="2">
        <v>2.25</v>
      </c>
      <c r="DR34" s="31">
        <f t="shared" si="5"/>
        <v>1.2375</v>
      </c>
      <c r="DS34" s="2">
        <v>3</v>
      </c>
      <c r="DT34" s="31">
        <f t="shared" si="6"/>
        <v>0.89999999999999991</v>
      </c>
      <c r="DU34" s="2">
        <v>4</v>
      </c>
      <c r="DV34" s="31">
        <f t="shared" si="7"/>
        <v>0.6</v>
      </c>
      <c r="DX34" s="31">
        <f t="shared" si="8"/>
        <v>2.7375000000000003</v>
      </c>
      <c r="DY34" s="2" t="s">
        <v>204</v>
      </c>
    </row>
    <row r="35" spans="1:129">
      <c r="A35" s="7">
        <v>32</v>
      </c>
      <c r="B35" s="33" t="s">
        <v>174</v>
      </c>
      <c r="C35" s="33" t="s">
        <v>175</v>
      </c>
      <c r="D35" s="48"/>
      <c r="E35" s="2">
        <v>13</v>
      </c>
      <c r="F35" s="2">
        <v>0</v>
      </c>
      <c r="G35" s="2">
        <v>2</v>
      </c>
      <c r="H35" s="2">
        <v>13</v>
      </c>
      <c r="I35" s="2">
        <v>15</v>
      </c>
      <c r="J35" s="2">
        <v>14</v>
      </c>
      <c r="K35" s="2">
        <v>14</v>
      </c>
      <c r="L35" s="10">
        <v>0</v>
      </c>
      <c r="M35" s="10">
        <v>0</v>
      </c>
      <c r="N35" s="20">
        <f t="shared" si="0"/>
        <v>71</v>
      </c>
      <c r="O35" s="40">
        <f t="shared" si="1"/>
        <v>0.56349206349206349</v>
      </c>
      <c r="P35" s="40" t="s">
        <v>238</v>
      </c>
      <c r="Q35" s="93"/>
      <c r="R35" s="97">
        <v>55</v>
      </c>
      <c r="S35" s="98" t="s">
        <v>238</v>
      </c>
      <c r="T35" s="98"/>
      <c r="U35" s="98">
        <v>0</v>
      </c>
      <c r="V35" s="99">
        <f t="shared" si="9"/>
        <v>0</v>
      </c>
      <c r="W35" s="98" t="s">
        <v>238</v>
      </c>
      <c r="X35" s="98" t="s">
        <v>238</v>
      </c>
      <c r="Y35" s="100"/>
      <c r="Z35" s="2" t="s">
        <v>195</v>
      </c>
      <c r="AA35" s="2">
        <v>0</v>
      </c>
      <c r="AB35" s="2" t="s">
        <v>200</v>
      </c>
      <c r="AC35" s="2" t="s">
        <v>238</v>
      </c>
      <c r="AD35" s="2">
        <v>0</v>
      </c>
      <c r="AE35" s="101"/>
      <c r="AF35" s="33"/>
      <c r="AG35" s="2"/>
      <c r="AH35" s="2"/>
      <c r="AI35" s="2"/>
      <c r="AJ35" s="2"/>
      <c r="AK35" s="2">
        <v>-1</v>
      </c>
      <c r="AL35" s="2"/>
      <c r="AM35" s="2"/>
      <c r="AN35" s="2"/>
      <c r="AO35" s="2"/>
      <c r="AP35" s="2"/>
      <c r="AQ35" s="2"/>
      <c r="AR35" s="2"/>
      <c r="AS35" s="2">
        <v>-1</v>
      </c>
      <c r="AT35" s="2">
        <v>-1</v>
      </c>
      <c r="AU35" s="2">
        <v>-1</v>
      </c>
      <c r="AV35" s="2"/>
      <c r="AW35" s="2"/>
      <c r="AX35" s="2"/>
      <c r="AY35" s="2">
        <v>-1</v>
      </c>
      <c r="AZ35" s="2">
        <v>-1</v>
      </c>
      <c r="BA35" s="2">
        <v>-1</v>
      </c>
      <c r="BB35" s="21">
        <v>-1</v>
      </c>
      <c r="BC35" s="2">
        <v>-1</v>
      </c>
      <c r="BD35" s="2">
        <v>-1</v>
      </c>
      <c r="BF35" s="2">
        <v>-1</v>
      </c>
      <c r="BG35" s="56">
        <f t="shared" si="2"/>
        <v>11</v>
      </c>
      <c r="BH35" s="57">
        <f>BG35/40</f>
        <v>0.27500000000000002</v>
      </c>
      <c r="BJ35" s="2" t="s">
        <v>197</v>
      </c>
      <c r="BK35" s="14" t="s">
        <v>197</v>
      </c>
      <c r="BL35" s="16">
        <v>8</v>
      </c>
      <c r="BM35" s="40" t="s">
        <v>238</v>
      </c>
      <c r="BN35" s="93"/>
      <c r="BO35" s="97">
        <v>55</v>
      </c>
      <c r="BP35" s="98" t="s">
        <v>238</v>
      </c>
      <c r="BQ35" s="98"/>
      <c r="BR35" s="98">
        <v>0</v>
      </c>
      <c r="BS35" s="99">
        <f t="shared" si="10"/>
        <v>0</v>
      </c>
      <c r="BT35" s="98" t="s">
        <v>238</v>
      </c>
      <c r="BU35" s="98" t="s">
        <v>238</v>
      </c>
      <c r="BV35" s="100"/>
      <c r="BW35" s="2" t="s">
        <v>195</v>
      </c>
      <c r="BX35" s="2">
        <v>0</v>
      </c>
      <c r="BY35" s="2" t="s">
        <v>200</v>
      </c>
      <c r="BZ35" s="2" t="s">
        <v>238</v>
      </c>
      <c r="CA35" s="2">
        <v>0</v>
      </c>
      <c r="CB35" s="101"/>
      <c r="CC35" s="33"/>
      <c r="CD35" s="2"/>
      <c r="CE35" s="2"/>
      <c r="CF35" s="2"/>
      <c r="CG35" s="2"/>
      <c r="CH35" s="2">
        <v>-1</v>
      </c>
      <c r="CI35" s="2"/>
      <c r="CJ35" s="2"/>
      <c r="CK35" s="2"/>
      <c r="CL35" s="2"/>
      <c r="CM35" s="2"/>
      <c r="CN35" s="2"/>
      <c r="CO35" s="2"/>
      <c r="CP35" s="2">
        <v>-1</v>
      </c>
      <c r="CQ35" s="2">
        <v>-1</v>
      </c>
      <c r="CR35" s="2">
        <v>-1</v>
      </c>
      <c r="CS35" s="2"/>
      <c r="CT35" s="2"/>
      <c r="CU35" s="2"/>
      <c r="CV35" s="2">
        <v>-1</v>
      </c>
      <c r="CW35" s="2">
        <v>-1</v>
      </c>
      <c r="CX35" s="2">
        <v>-1</v>
      </c>
      <c r="CY35" s="21">
        <v>-1</v>
      </c>
      <c r="CZ35" s="2">
        <v>-1</v>
      </c>
      <c r="DA35" s="2">
        <v>-1</v>
      </c>
      <c r="DC35" s="2">
        <v>-1</v>
      </c>
      <c r="DD35" s="56">
        <f t="shared" si="3"/>
        <v>11</v>
      </c>
      <c r="DE35" s="57">
        <f t="shared" si="4"/>
        <v>0.27500000000000002</v>
      </c>
      <c r="DF35" s="2" t="s">
        <v>197</v>
      </c>
      <c r="DG35" s="2" t="s">
        <v>197</v>
      </c>
      <c r="DH35" s="2" t="s">
        <v>197</v>
      </c>
      <c r="DL35" s="2"/>
      <c r="DM35" s="98" t="s">
        <v>238</v>
      </c>
      <c r="DN35" s="2" t="s">
        <v>197</v>
      </c>
      <c r="DO35" s="40" t="s">
        <v>238</v>
      </c>
      <c r="DP35" s="2"/>
      <c r="DQ35" s="2">
        <v>1</v>
      </c>
      <c r="DR35" s="31">
        <f t="shared" si="5"/>
        <v>0.55000000000000004</v>
      </c>
      <c r="DS35" s="2">
        <v>2</v>
      </c>
      <c r="DT35" s="31">
        <f t="shared" si="6"/>
        <v>0.6</v>
      </c>
      <c r="DU35" s="2">
        <v>0</v>
      </c>
      <c r="DV35" s="31">
        <f t="shared" si="7"/>
        <v>0</v>
      </c>
      <c r="DX35" s="31">
        <f t="shared" si="8"/>
        <v>1.1499999999999999</v>
      </c>
      <c r="DY35" s="2" t="s">
        <v>238</v>
      </c>
    </row>
    <row r="36" spans="1:129">
      <c r="A36" s="7">
        <v>33</v>
      </c>
      <c r="B36" s="33" t="s">
        <v>236</v>
      </c>
      <c r="C36" s="33" t="s">
        <v>176</v>
      </c>
      <c r="D36" s="48"/>
      <c r="E36" s="2">
        <v>14</v>
      </c>
      <c r="F36" s="10">
        <v>12</v>
      </c>
      <c r="G36" s="2">
        <v>13</v>
      </c>
      <c r="H36" s="2">
        <v>11</v>
      </c>
      <c r="I36" s="2">
        <v>15</v>
      </c>
      <c r="J36" s="2">
        <v>14</v>
      </c>
      <c r="K36" s="2">
        <v>12</v>
      </c>
      <c r="L36" s="2">
        <v>12</v>
      </c>
      <c r="M36" s="2">
        <v>12</v>
      </c>
      <c r="N36" s="20">
        <f t="shared" si="0"/>
        <v>115</v>
      </c>
      <c r="O36" s="40">
        <f t="shared" si="1"/>
        <v>0.91269841269841268</v>
      </c>
      <c r="P36" s="40" t="s">
        <v>200</v>
      </c>
      <c r="Q36" s="93"/>
      <c r="R36" s="97">
        <v>91</v>
      </c>
      <c r="S36" s="98" t="s">
        <v>200</v>
      </c>
      <c r="T36" s="98"/>
      <c r="U36" s="98">
        <v>75</v>
      </c>
      <c r="V36" s="99">
        <f t="shared" si="9"/>
        <v>0.85227272727272729</v>
      </c>
      <c r="W36" s="98" t="s">
        <v>198</v>
      </c>
      <c r="X36" s="98" t="s">
        <v>199</v>
      </c>
      <c r="Y36" s="100"/>
      <c r="Z36" s="2">
        <v>0</v>
      </c>
      <c r="AA36" s="2">
        <v>0</v>
      </c>
      <c r="AB36" s="2" t="s">
        <v>196</v>
      </c>
      <c r="AC36" s="2" t="s">
        <v>197</v>
      </c>
      <c r="AD36" s="2" t="s">
        <v>200</v>
      </c>
      <c r="AE36" s="101"/>
      <c r="AF36" s="33"/>
      <c r="AG36" s="2"/>
      <c r="AH36" s="2">
        <v>-1</v>
      </c>
      <c r="AI36" s="2"/>
      <c r="AJ36" s="2">
        <v>-1</v>
      </c>
      <c r="AK36" s="2">
        <v>-1</v>
      </c>
      <c r="AL36" s="2"/>
      <c r="AM36" s="2"/>
      <c r="AN36" s="2"/>
      <c r="AO36" s="2"/>
      <c r="AP36" s="2"/>
      <c r="AQ36" s="2">
        <v>-1</v>
      </c>
      <c r="AR36" s="2"/>
      <c r="AU36" s="2"/>
      <c r="AV36" s="2"/>
      <c r="AW36" s="2"/>
      <c r="AX36" s="2"/>
      <c r="AY36" s="2">
        <v>-1</v>
      </c>
      <c r="AZ36" s="2"/>
      <c r="BA36" s="2">
        <v>-1</v>
      </c>
      <c r="BB36" s="21">
        <v>-1</v>
      </c>
      <c r="BC36" s="2">
        <v>-1</v>
      </c>
      <c r="BG36" s="56">
        <f t="shared" si="2"/>
        <v>8</v>
      </c>
      <c r="BH36" s="57">
        <f>BG36/40</f>
        <v>0.2</v>
      </c>
      <c r="BJ36" s="2" t="s">
        <v>239</v>
      </c>
      <c r="BK36" s="14" t="s">
        <v>239</v>
      </c>
      <c r="BL36" s="16">
        <v>11</v>
      </c>
      <c r="BM36" s="40" t="s">
        <v>200</v>
      </c>
      <c r="BN36" s="93"/>
      <c r="BO36" s="97">
        <v>91</v>
      </c>
      <c r="BP36" s="98" t="s">
        <v>200</v>
      </c>
      <c r="BQ36" s="98"/>
      <c r="BR36" s="98">
        <v>75</v>
      </c>
      <c r="BS36" s="99">
        <f t="shared" si="10"/>
        <v>0.85227272727272729</v>
      </c>
      <c r="BT36" s="98" t="s">
        <v>198</v>
      </c>
      <c r="BU36" s="98" t="s">
        <v>199</v>
      </c>
      <c r="BV36" s="100"/>
      <c r="BW36" s="2">
        <v>0</v>
      </c>
      <c r="BX36" s="2">
        <v>0</v>
      </c>
      <c r="BY36" s="2" t="s">
        <v>196</v>
      </c>
      <c r="BZ36" s="2" t="s">
        <v>197</v>
      </c>
      <c r="CA36" s="2">
        <v>1</v>
      </c>
      <c r="CB36" s="101"/>
      <c r="CC36" s="33"/>
      <c r="CD36" s="2"/>
      <c r="CE36" s="2">
        <v>-1</v>
      </c>
      <c r="CF36" s="2"/>
      <c r="CG36" s="2">
        <v>-1</v>
      </c>
      <c r="CH36" s="2">
        <v>-1</v>
      </c>
      <c r="CI36" s="2"/>
      <c r="CJ36" s="2"/>
      <c r="CK36" s="2"/>
      <c r="CL36" s="2"/>
      <c r="CM36" s="2"/>
      <c r="CN36" s="2">
        <v>-1</v>
      </c>
      <c r="CO36" s="2"/>
      <c r="CR36" s="2"/>
      <c r="CS36" s="2"/>
      <c r="CT36" s="2"/>
      <c r="CU36" s="2"/>
      <c r="CV36" s="2">
        <v>-1</v>
      </c>
      <c r="CW36" s="2"/>
      <c r="CX36" s="2">
        <v>-1</v>
      </c>
      <c r="CY36" s="21">
        <v>-1</v>
      </c>
      <c r="CZ36" s="2">
        <v>-1</v>
      </c>
      <c r="DD36" s="56">
        <f t="shared" si="3"/>
        <v>8</v>
      </c>
      <c r="DE36" s="57">
        <f t="shared" si="4"/>
        <v>0.2</v>
      </c>
      <c r="DF36" s="2" t="s">
        <v>204</v>
      </c>
      <c r="DG36" s="2" t="s">
        <v>239</v>
      </c>
      <c r="DH36" s="2" t="s">
        <v>197</v>
      </c>
      <c r="DL36" s="2"/>
      <c r="DM36" s="98" t="s">
        <v>199</v>
      </c>
      <c r="DN36" s="2" t="s">
        <v>197</v>
      </c>
      <c r="DO36" s="40" t="s">
        <v>200</v>
      </c>
      <c r="DP36" s="2"/>
      <c r="DQ36" s="2">
        <v>3.25</v>
      </c>
      <c r="DR36" s="31">
        <f t="shared" si="5"/>
        <v>1.7875000000000001</v>
      </c>
      <c r="DS36" s="2">
        <v>2</v>
      </c>
      <c r="DT36" s="31">
        <f t="shared" si="6"/>
        <v>0.6</v>
      </c>
      <c r="DU36" s="2">
        <v>4</v>
      </c>
      <c r="DV36" s="31">
        <f t="shared" si="7"/>
        <v>0.6</v>
      </c>
      <c r="DX36" s="31">
        <f t="shared" si="8"/>
        <v>2.9875000000000003</v>
      </c>
      <c r="DY36" s="2" t="s">
        <v>271</v>
      </c>
    </row>
    <row r="37" spans="1:129">
      <c r="A37" s="7">
        <v>34</v>
      </c>
      <c r="B37" s="33" t="s">
        <v>264</v>
      </c>
      <c r="C37" s="33" t="s">
        <v>177</v>
      </c>
      <c r="D37" s="48"/>
      <c r="E37" s="2">
        <v>13</v>
      </c>
      <c r="F37" s="10">
        <v>12</v>
      </c>
      <c r="G37" s="2">
        <v>14</v>
      </c>
      <c r="H37" s="2">
        <v>14</v>
      </c>
      <c r="I37" s="2">
        <v>15</v>
      </c>
      <c r="J37" s="2">
        <v>13</v>
      </c>
      <c r="K37" s="2">
        <v>15</v>
      </c>
      <c r="L37" s="2">
        <v>14</v>
      </c>
      <c r="M37" s="2">
        <v>12</v>
      </c>
      <c r="N37" s="20">
        <f t="shared" si="0"/>
        <v>122</v>
      </c>
      <c r="O37" s="40">
        <f t="shared" si="1"/>
        <v>0.96825396825396826</v>
      </c>
      <c r="P37" s="40" t="s">
        <v>198</v>
      </c>
      <c r="Q37" s="93"/>
      <c r="R37" s="97">
        <v>82</v>
      </c>
      <c r="S37" s="98" t="s">
        <v>198</v>
      </c>
      <c r="T37" s="98"/>
      <c r="U37" s="98">
        <v>60</v>
      </c>
      <c r="V37" s="99">
        <f t="shared" si="9"/>
        <v>0.68181818181818177</v>
      </c>
      <c r="W37" s="98" t="s">
        <v>239</v>
      </c>
      <c r="X37" s="98" t="s">
        <v>385</v>
      </c>
      <c r="Y37" s="100"/>
      <c r="Z37" s="2">
        <v>0</v>
      </c>
      <c r="AA37" s="2">
        <v>0</v>
      </c>
      <c r="AB37" s="2" t="s">
        <v>197</v>
      </c>
      <c r="AC37" s="2" t="s">
        <v>204</v>
      </c>
      <c r="AD37" s="2">
        <v>0</v>
      </c>
      <c r="AE37" s="101"/>
      <c r="AF37" s="33"/>
      <c r="AG37" s="2"/>
      <c r="AH37" s="2">
        <v>-1</v>
      </c>
      <c r="AI37" s="2"/>
      <c r="AJ37" s="2">
        <v>-1</v>
      </c>
      <c r="AK37" s="2">
        <v>-1</v>
      </c>
      <c r="AL37" s="2"/>
      <c r="AM37" s="2"/>
      <c r="AN37" s="2"/>
      <c r="AO37" s="2"/>
      <c r="AP37" s="2"/>
      <c r="AQ37" s="2">
        <v>-1</v>
      </c>
      <c r="AR37" s="2"/>
      <c r="AU37" s="2"/>
      <c r="AV37" s="2"/>
      <c r="AW37" s="2"/>
      <c r="AX37" s="2"/>
      <c r="AZ37" s="2"/>
      <c r="BB37" s="21"/>
      <c r="BC37" s="2"/>
      <c r="BG37" s="56">
        <f t="shared" si="2"/>
        <v>4</v>
      </c>
      <c r="BH37" s="57">
        <f>BG37/40</f>
        <v>0.1</v>
      </c>
      <c r="BJ37" s="2" t="s">
        <v>239</v>
      </c>
      <c r="BK37" s="14" t="s">
        <v>239</v>
      </c>
      <c r="BL37" s="16">
        <v>12</v>
      </c>
      <c r="BM37" s="40" t="s">
        <v>198</v>
      </c>
      <c r="BN37" s="93"/>
      <c r="BO37" s="97">
        <v>82</v>
      </c>
      <c r="BP37" s="98" t="s">
        <v>198</v>
      </c>
      <c r="BQ37" s="98"/>
      <c r="BR37" s="98">
        <v>60</v>
      </c>
      <c r="BS37" s="99">
        <f t="shared" si="10"/>
        <v>0.68181818181818177</v>
      </c>
      <c r="BT37" s="98" t="s">
        <v>239</v>
      </c>
      <c r="BU37" s="98" t="s">
        <v>385</v>
      </c>
      <c r="BV37" s="100"/>
      <c r="BW37" s="2">
        <v>0</v>
      </c>
      <c r="BX37" s="2">
        <v>0</v>
      </c>
      <c r="BY37" s="2" t="s">
        <v>197</v>
      </c>
      <c r="BZ37" s="2" t="s">
        <v>204</v>
      </c>
      <c r="CA37" s="2">
        <v>0</v>
      </c>
      <c r="CB37" s="101"/>
      <c r="CC37" s="33"/>
      <c r="CD37" s="2"/>
      <c r="CE37" s="2">
        <v>-1</v>
      </c>
      <c r="CF37" s="2"/>
      <c r="CG37" s="2">
        <v>-1</v>
      </c>
      <c r="CH37" s="2">
        <v>-1</v>
      </c>
      <c r="CI37" s="2"/>
      <c r="CJ37" s="2"/>
      <c r="CK37" s="2"/>
      <c r="CL37" s="2"/>
      <c r="CM37" s="2"/>
      <c r="CN37" s="2">
        <v>-1</v>
      </c>
      <c r="CO37" s="2"/>
      <c r="CR37" s="2"/>
      <c r="CS37" s="2"/>
      <c r="CT37" s="2"/>
      <c r="CU37" s="2"/>
      <c r="CW37" s="2"/>
      <c r="CY37" s="21"/>
      <c r="CZ37" s="2"/>
      <c r="DD37" s="56">
        <f t="shared" si="3"/>
        <v>4</v>
      </c>
      <c r="DE37" s="57">
        <f t="shared" si="4"/>
        <v>0.1</v>
      </c>
      <c r="DF37" s="2" t="s">
        <v>195</v>
      </c>
      <c r="DG37" s="2" t="s">
        <v>239</v>
      </c>
      <c r="DH37" s="2" t="s">
        <v>197</v>
      </c>
      <c r="DL37" s="2"/>
      <c r="DM37" s="98" t="s">
        <v>385</v>
      </c>
      <c r="DN37" s="2" t="s">
        <v>197</v>
      </c>
      <c r="DO37" s="40" t="s">
        <v>198</v>
      </c>
      <c r="DP37" s="2"/>
      <c r="DQ37" s="2">
        <v>2</v>
      </c>
      <c r="DR37" s="31">
        <f t="shared" si="5"/>
        <v>1.1000000000000001</v>
      </c>
      <c r="DS37" s="2">
        <v>2</v>
      </c>
      <c r="DT37" s="31">
        <f t="shared" si="6"/>
        <v>0.6</v>
      </c>
      <c r="DU37" s="2">
        <v>3</v>
      </c>
      <c r="DV37" s="31">
        <f t="shared" si="7"/>
        <v>0.44999999999999996</v>
      </c>
      <c r="DX37" s="31">
        <f t="shared" si="8"/>
        <v>2.1500000000000004</v>
      </c>
      <c r="DY37" s="2" t="s">
        <v>197</v>
      </c>
    </row>
    <row r="38" spans="1:129">
      <c r="A38" s="7">
        <v>35</v>
      </c>
      <c r="B38" s="33" t="s">
        <v>178</v>
      </c>
      <c r="C38" s="33" t="s">
        <v>179</v>
      </c>
      <c r="D38" s="48"/>
      <c r="E38" s="10">
        <v>4</v>
      </c>
      <c r="F38" s="2">
        <v>13</v>
      </c>
      <c r="G38" s="2">
        <v>14</v>
      </c>
      <c r="H38" s="2">
        <v>6</v>
      </c>
      <c r="I38" s="2">
        <v>14</v>
      </c>
      <c r="J38" s="2">
        <v>13</v>
      </c>
      <c r="K38" s="2">
        <v>14</v>
      </c>
      <c r="L38" s="2">
        <v>14</v>
      </c>
      <c r="M38" s="2">
        <v>4</v>
      </c>
      <c r="N38" s="20">
        <f t="shared" si="0"/>
        <v>96</v>
      </c>
      <c r="O38" s="40">
        <f t="shared" si="1"/>
        <v>0.76190476190476186</v>
      </c>
      <c r="P38" s="40" t="s">
        <v>197</v>
      </c>
      <c r="Q38" s="93"/>
      <c r="R38" s="97">
        <v>55</v>
      </c>
      <c r="S38" s="98" t="s">
        <v>238</v>
      </c>
      <c r="T38" s="98"/>
      <c r="U38" s="98">
        <v>54</v>
      </c>
      <c r="V38" s="99">
        <f t="shared" si="9"/>
        <v>0.61363636363636365</v>
      </c>
      <c r="W38" s="98" t="s">
        <v>239</v>
      </c>
      <c r="X38" s="98" t="s">
        <v>239</v>
      </c>
      <c r="Y38" s="100"/>
      <c r="Z38" s="2" t="s">
        <v>195</v>
      </c>
      <c r="AA38" s="2" t="s">
        <v>200</v>
      </c>
      <c r="AB38" s="2" t="s">
        <v>200</v>
      </c>
      <c r="AC38" s="2" t="s">
        <v>200</v>
      </c>
      <c r="AD38" s="2">
        <v>0</v>
      </c>
      <c r="AE38" s="101"/>
      <c r="AF38" s="33"/>
      <c r="AG38" s="2">
        <v>-1</v>
      </c>
      <c r="AH38" s="2"/>
      <c r="AI38" s="2">
        <v>-1</v>
      </c>
      <c r="AJ38" s="2"/>
      <c r="AK38" s="2"/>
      <c r="AL38" s="2"/>
      <c r="AM38" s="2"/>
      <c r="AN38" s="2"/>
      <c r="AO38" s="2"/>
      <c r="AP38" s="2"/>
      <c r="AQ38" s="2"/>
      <c r="AR38" s="2"/>
      <c r="AU38" s="2"/>
      <c r="AV38" s="2"/>
      <c r="AW38" s="2"/>
      <c r="AX38" s="2"/>
      <c r="AZ38" s="2"/>
      <c r="BB38" s="21"/>
      <c r="BC38" s="2"/>
      <c r="BG38" s="56">
        <f t="shared" si="2"/>
        <v>2</v>
      </c>
      <c r="BH38" s="57">
        <f>BG38/40</f>
        <v>0.05</v>
      </c>
      <c r="BJ38" s="2" t="s">
        <v>195</v>
      </c>
      <c r="BK38" s="14" t="s">
        <v>200</v>
      </c>
      <c r="BL38" s="16">
        <v>13</v>
      </c>
      <c r="BM38" s="40" t="s">
        <v>197</v>
      </c>
      <c r="BN38" s="93"/>
      <c r="BO38" s="97">
        <v>55</v>
      </c>
      <c r="BP38" s="98" t="s">
        <v>238</v>
      </c>
      <c r="BQ38" s="98"/>
      <c r="BR38" s="98">
        <v>54</v>
      </c>
      <c r="BS38" s="99">
        <f t="shared" si="10"/>
        <v>0.61363636363636365</v>
      </c>
      <c r="BT38" s="98" t="s">
        <v>239</v>
      </c>
      <c r="BU38" s="98" t="s">
        <v>239</v>
      </c>
      <c r="BV38" s="100"/>
      <c r="BW38" s="2" t="s">
        <v>195</v>
      </c>
      <c r="BX38" s="2" t="s">
        <v>200</v>
      </c>
      <c r="BY38" s="2" t="s">
        <v>200</v>
      </c>
      <c r="BZ38" s="2" t="s">
        <v>200</v>
      </c>
      <c r="CA38" s="2">
        <v>0</v>
      </c>
      <c r="CB38" s="101"/>
      <c r="CC38" s="33"/>
      <c r="CD38" s="2">
        <v>-1</v>
      </c>
      <c r="CE38" s="2"/>
      <c r="CF38" s="2">
        <v>-1</v>
      </c>
      <c r="CG38" s="2"/>
      <c r="CH38" s="2"/>
      <c r="CI38" s="2"/>
      <c r="CJ38" s="2"/>
      <c r="CK38" s="2"/>
      <c r="CL38" s="2"/>
      <c r="CM38" s="2"/>
      <c r="CN38" s="2"/>
      <c r="CO38" s="2"/>
      <c r="CR38" s="2"/>
      <c r="CS38" s="2"/>
      <c r="CT38" s="2"/>
      <c r="CU38" s="2"/>
      <c r="CW38" s="2"/>
      <c r="CY38" s="21"/>
      <c r="CZ38" s="2"/>
      <c r="DD38" s="56">
        <f t="shared" si="3"/>
        <v>2</v>
      </c>
      <c r="DE38" s="57">
        <f t="shared" si="4"/>
        <v>0.05</v>
      </c>
      <c r="DF38" s="2" t="s">
        <v>200</v>
      </c>
      <c r="DG38" s="2" t="s">
        <v>195</v>
      </c>
      <c r="DH38" s="2" t="s">
        <v>200</v>
      </c>
      <c r="DL38" s="2"/>
      <c r="DM38" s="98" t="s">
        <v>239</v>
      </c>
      <c r="DN38" s="2" t="s">
        <v>200</v>
      </c>
      <c r="DO38" s="40" t="s">
        <v>197</v>
      </c>
      <c r="DP38" s="2"/>
      <c r="DQ38" s="2">
        <v>1.5</v>
      </c>
      <c r="DR38" s="31">
        <f t="shared" si="5"/>
        <v>0.82500000000000007</v>
      </c>
      <c r="DS38" s="2">
        <v>4</v>
      </c>
      <c r="DT38" s="31">
        <f t="shared" si="6"/>
        <v>1.2</v>
      </c>
      <c r="DU38" s="2">
        <v>2</v>
      </c>
      <c r="DV38" s="31">
        <f t="shared" si="7"/>
        <v>0.3</v>
      </c>
      <c r="DX38" s="31">
        <f t="shared" si="8"/>
        <v>2.3249999999999997</v>
      </c>
      <c r="DY38" s="2" t="s">
        <v>197</v>
      </c>
    </row>
    <row r="39" spans="1:129" hidden="1">
      <c r="A39" s="7">
        <v>36</v>
      </c>
      <c r="B39" s="32" t="s">
        <v>259</v>
      </c>
      <c r="C39" s="33" t="s">
        <v>180</v>
      </c>
      <c r="D39" s="48"/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L39" s="2">
        <v>0</v>
      </c>
      <c r="N39" s="20">
        <f t="shared" si="0"/>
        <v>0</v>
      </c>
      <c r="O39" s="40">
        <f t="shared" si="1"/>
        <v>0</v>
      </c>
      <c r="P39" s="40"/>
      <c r="Q39" s="93"/>
      <c r="R39" s="97"/>
      <c r="S39" s="98"/>
      <c r="T39" s="98"/>
      <c r="U39" s="98"/>
      <c r="V39" s="99">
        <f t="shared" si="9"/>
        <v>0</v>
      </c>
      <c r="W39" s="98"/>
      <c r="X39" s="98"/>
      <c r="Y39" s="100"/>
      <c r="Z39" s="2">
        <v>0</v>
      </c>
      <c r="AA39" s="2">
        <v>0</v>
      </c>
      <c r="AB39" s="2" t="s">
        <v>196</v>
      </c>
      <c r="AC39" s="2" t="s">
        <v>238</v>
      </c>
      <c r="AD39" s="2"/>
      <c r="AE39" s="101"/>
      <c r="AF39" s="33"/>
      <c r="AG39" s="2"/>
      <c r="AH39" s="2">
        <v>-1</v>
      </c>
      <c r="AI39" s="2">
        <v>-1</v>
      </c>
      <c r="AJ39" s="2">
        <v>-1</v>
      </c>
      <c r="AK39" s="2"/>
      <c r="AL39" s="2"/>
      <c r="AM39" s="2"/>
      <c r="AN39" s="2"/>
      <c r="AO39" s="2"/>
      <c r="AP39" s="2"/>
      <c r="AQ39" s="2">
        <v>-1</v>
      </c>
      <c r="AR39" s="2"/>
      <c r="AS39" s="2">
        <v>-1</v>
      </c>
      <c r="AT39" s="2">
        <v>-1</v>
      </c>
      <c r="AU39" s="2">
        <v>-1</v>
      </c>
      <c r="AV39" s="2">
        <v>-1</v>
      </c>
      <c r="AW39" s="2"/>
      <c r="AX39" s="2"/>
      <c r="AY39" s="2">
        <v>-1</v>
      </c>
      <c r="AZ39" s="2">
        <v>-1</v>
      </c>
      <c r="BA39" s="2">
        <v>-1</v>
      </c>
      <c r="BB39" s="21">
        <v>-1</v>
      </c>
      <c r="BC39" s="2">
        <v>-1</v>
      </c>
      <c r="BD39" s="2">
        <v>-1</v>
      </c>
      <c r="BG39" s="56">
        <f t="shared" si="2"/>
        <v>14</v>
      </c>
      <c r="BH39" s="57">
        <f>BG39/40</f>
        <v>0.35</v>
      </c>
      <c r="BK39" s="14"/>
      <c r="BL39" s="27"/>
      <c r="BM39" s="40"/>
      <c r="BN39" s="93"/>
      <c r="BO39" s="97"/>
      <c r="BP39" s="98"/>
      <c r="BQ39" s="98"/>
      <c r="BR39" s="98"/>
      <c r="BS39" s="99">
        <f t="shared" si="10"/>
        <v>0</v>
      </c>
      <c r="BT39" s="98"/>
      <c r="BU39" s="98"/>
      <c r="BV39" s="100"/>
      <c r="BW39" s="2">
        <v>0</v>
      </c>
      <c r="BX39" s="2">
        <v>0</v>
      </c>
      <c r="BY39" s="2" t="s">
        <v>196</v>
      </c>
      <c r="BZ39" s="2" t="s">
        <v>238</v>
      </c>
      <c r="CA39" s="2"/>
      <c r="CB39" s="101"/>
      <c r="CC39" s="33"/>
      <c r="CD39" s="2"/>
      <c r="CE39" s="2">
        <v>-1</v>
      </c>
      <c r="CF39" s="2">
        <v>-1</v>
      </c>
      <c r="CG39" s="2">
        <v>-1</v>
      </c>
      <c r="CH39" s="2"/>
      <c r="CI39" s="2"/>
      <c r="CJ39" s="2"/>
      <c r="CK39" s="2"/>
      <c r="CL39" s="2"/>
      <c r="CM39" s="2"/>
      <c r="CN39" s="2">
        <v>-1</v>
      </c>
      <c r="CO39" s="2"/>
      <c r="CP39" s="2">
        <v>-1</v>
      </c>
      <c r="CQ39" s="2">
        <v>-1</v>
      </c>
      <c r="CR39" s="2">
        <v>-1</v>
      </c>
      <c r="CS39" s="2">
        <v>-1</v>
      </c>
      <c r="CT39" s="2"/>
      <c r="CU39" s="2"/>
      <c r="CV39" s="2">
        <v>-1</v>
      </c>
      <c r="CW39" s="2">
        <v>-1</v>
      </c>
      <c r="CX39" s="2">
        <v>-1</v>
      </c>
      <c r="CY39" s="21">
        <v>-1</v>
      </c>
      <c r="CZ39" s="2">
        <v>-1</v>
      </c>
      <c r="DA39" s="2">
        <v>-1</v>
      </c>
      <c r="DD39" s="56">
        <f t="shared" si="3"/>
        <v>14</v>
      </c>
      <c r="DE39" s="57">
        <f t="shared" si="4"/>
        <v>0.35</v>
      </c>
      <c r="DL39" s="2"/>
      <c r="DM39" s="98"/>
      <c r="DO39" s="40"/>
      <c r="DP39" s="2"/>
      <c r="DR39" s="31">
        <f t="shared" si="5"/>
        <v>0</v>
      </c>
      <c r="DT39" s="31">
        <f t="shared" si="6"/>
        <v>0</v>
      </c>
      <c r="DV39" s="31">
        <f t="shared" si="7"/>
        <v>0</v>
      </c>
      <c r="DX39" s="31">
        <f t="shared" si="8"/>
        <v>0</v>
      </c>
      <c r="DY39" s="2"/>
    </row>
    <row r="40" spans="1:129">
      <c r="A40" s="7">
        <v>37</v>
      </c>
      <c r="B40" s="33" t="s">
        <v>258</v>
      </c>
      <c r="C40" s="33" t="s">
        <v>181</v>
      </c>
      <c r="D40" s="48"/>
      <c r="E40" s="2">
        <v>13</v>
      </c>
      <c r="F40" s="2">
        <v>14</v>
      </c>
      <c r="G40" s="2">
        <v>3</v>
      </c>
      <c r="H40" s="10">
        <v>9</v>
      </c>
      <c r="I40" s="2">
        <v>2</v>
      </c>
      <c r="J40" s="2">
        <v>4</v>
      </c>
      <c r="K40" s="2">
        <v>15</v>
      </c>
      <c r="L40" s="10">
        <v>9</v>
      </c>
      <c r="M40" s="2">
        <v>9</v>
      </c>
      <c r="N40" s="20">
        <f t="shared" si="0"/>
        <v>78</v>
      </c>
      <c r="O40" s="40">
        <f t="shared" si="1"/>
        <v>0.61904761904761907</v>
      </c>
      <c r="P40" s="40" t="s">
        <v>239</v>
      </c>
      <c r="Q40" s="93"/>
      <c r="R40" s="97">
        <v>77</v>
      </c>
      <c r="S40" s="98" t="s">
        <v>197</v>
      </c>
      <c r="T40" s="98"/>
      <c r="U40" s="98">
        <v>60</v>
      </c>
      <c r="V40" s="99">
        <f t="shared" si="9"/>
        <v>0.68181818181818177</v>
      </c>
      <c r="W40" s="98" t="s">
        <v>239</v>
      </c>
      <c r="X40" s="98" t="s">
        <v>246</v>
      </c>
      <c r="Y40" s="100"/>
      <c r="Z40" s="2">
        <v>0</v>
      </c>
      <c r="AA40" s="2" t="s">
        <v>200</v>
      </c>
      <c r="AB40" s="2" t="s">
        <v>200</v>
      </c>
      <c r="AC40" s="2" t="s">
        <v>195</v>
      </c>
      <c r="AD40" s="2" t="s">
        <v>200</v>
      </c>
      <c r="AE40" s="101"/>
      <c r="AF40" s="33"/>
      <c r="AG40" s="2"/>
      <c r="AH40" s="2"/>
      <c r="AI40" s="2"/>
      <c r="AJ40" s="2">
        <v>-1</v>
      </c>
      <c r="AK40" s="2"/>
      <c r="AL40" s="2"/>
      <c r="AM40" s="2"/>
      <c r="AN40" s="2"/>
      <c r="AO40" s="2"/>
      <c r="AP40" s="2"/>
      <c r="AQ40" s="2"/>
      <c r="AR40" s="2"/>
      <c r="AS40" s="2">
        <v>-1</v>
      </c>
      <c r="AT40" s="2">
        <v>-1</v>
      </c>
      <c r="AU40" s="2"/>
      <c r="AV40" s="2"/>
      <c r="AW40" s="2"/>
      <c r="AX40" s="2"/>
      <c r="AY40" s="2">
        <v>-1</v>
      </c>
      <c r="AZ40" s="2"/>
      <c r="BB40" s="21">
        <v>-1</v>
      </c>
      <c r="BC40" s="2"/>
      <c r="BD40" s="2">
        <v>-1</v>
      </c>
      <c r="BG40" s="56">
        <f t="shared" si="2"/>
        <v>6</v>
      </c>
      <c r="BH40" s="57">
        <f>BG40/40</f>
        <v>0.15</v>
      </c>
      <c r="BJ40" s="2" t="s">
        <v>195</v>
      </c>
      <c r="BK40" s="14" t="s">
        <v>198</v>
      </c>
      <c r="BL40" s="16">
        <v>10</v>
      </c>
      <c r="BM40" s="40" t="s">
        <v>239</v>
      </c>
      <c r="BN40" s="93"/>
      <c r="BO40" s="97">
        <v>77</v>
      </c>
      <c r="BP40" s="98" t="s">
        <v>197</v>
      </c>
      <c r="BQ40" s="98"/>
      <c r="BR40" s="98">
        <v>60</v>
      </c>
      <c r="BS40" s="99">
        <f t="shared" si="10"/>
        <v>0.68181818181818177</v>
      </c>
      <c r="BT40" s="98" t="s">
        <v>239</v>
      </c>
      <c r="BU40" s="98" t="s">
        <v>246</v>
      </c>
      <c r="BV40" s="100"/>
      <c r="BW40" s="2">
        <v>0</v>
      </c>
      <c r="BX40" s="2" t="s">
        <v>200</v>
      </c>
      <c r="BY40" s="2" t="s">
        <v>200</v>
      </c>
      <c r="BZ40" s="2" t="s">
        <v>195</v>
      </c>
      <c r="CA40" s="2">
        <v>1</v>
      </c>
      <c r="CB40" s="101"/>
      <c r="CC40" s="33"/>
      <c r="CD40" s="2"/>
      <c r="CE40" s="2"/>
      <c r="CF40" s="2"/>
      <c r="CG40" s="2">
        <v>-1</v>
      </c>
      <c r="CH40" s="2"/>
      <c r="CI40" s="2"/>
      <c r="CJ40" s="2"/>
      <c r="CK40" s="2"/>
      <c r="CL40" s="2"/>
      <c r="CM40" s="2"/>
      <c r="CN40" s="2"/>
      <c r="CO40" s="2"/>
      <c r="CP40" s="2">
        <v>-1</v>
      </c>
      <c r="CQ40" s="2">
        <v>-1</v>
      </c>
      <c r="CR40" s="2"/>
      <c r="CS40" s="2"/>
      <c r="CT40" s="2"/>
      <c r="CU40" s="2"/>
      <c r="CV40" s="2">
        <v>-1</v>
      </c>
      <c r="CW40" s="2"/>
      <c r="CY40" s="21">
        <v>-1</v>
      </c>
      <c r="CZ40" s="2"/>
      <c r="DA40" s="2">
        <v>-1</v>
      </c>
      <c r="DD40" s="56">
        <f t="shared" si="3"/>
        <v>6</v>
      </c>
      <c r="DE40" s="57">
        <f t="shared" si="4"/>
        <v>0.15</v>
      </c>
      <c r="DF40" s="2" t="s">
        <v>198</v>
      </c>
      <c r="DG40" s="2" t="s">
        <v>195</v>
      </c>
      <c r="DH40" s="2" t="s">
        <v>195</v>
      </c>
      <c r="DL40" s="2"/>
      <c r="DM40" s="98" t="s">
        <v>246</v>
      </c>
      <c r="DN40" s="2" t="s">
        <v>195</v>
      </c>
      <c r="DO40" s="40" t="s">
        <v>239</v>
      </c>
      <c r="DP40" s="2"/>
      <c r="DQ40" s="2">
        <v>1.75</v>
      </c>
      <c r="DR40" s="31">
        <f t="shared" si="5"/>
        <v>0.96250000000000013</v>
      </c>
      <c r="DS40" s="2">
        <v>3.75</v>
      </c>
      <c r="DT40" s="31">
        <f t="shared" si="6"/>
        <v>1.125</v>
      </c>
      <c r="DU40" s="2">
        <v>1.5</v>
      </c>
      <c r="DV40" s="31">
        <f t="shared" si="7"/>
        <v>0.22499999999999998</v>
      </c>
      <c r="DX40" s="31">
        <f t="shared" si="8"/>
        <v>2.3125000000000004</v>
      </c>
      <c r="DY40" s="2" t="s">
        <v>197</v>
      </c>
    </row>
    <row r="41" spans="1:129" hidden="1">
      <c r="A41" s="7">
        <v>38</v>
      </c>
      <c r="B41" s="32" t="s">
        <v>257</v>
      </c>
      <c r="C41" s="33" t="s">
        <v>182</v>
      </c>
      <c r="D41" s="48"/>
      <c r="E41" s="2">
        <v>13</v>
      </c>
      <c r="F41" s="2">
        <v>0</v>
      </c>
      <c r="G41" s="2">
        <v>11</v>
      </c>
      <c r="H41" s="2">
        <v>0</v>
      </c>
      <c r="I41" s="2">
        <v>0</v>
      </c>
      <c r="J41" s="2">
        <v>0</v>
      </c>
      <c r="L41" s="2">
        <v>0</v>
      </c>
      <c r="N41" s="20">
        <f t="shared" si="0"/>
        <v>24</v>
      </c>
      <c r="O41" s="40">
        <f t="shared" si="1"/>
        <v>0.19047619047619047</v>
      </c>
      <c r="P41" s="40"/>
      <c r="Q41" s="93"/>
      <c r="R41" s="97"/>
      <c r="S41" s="98"/>
      <c r="T41" s="98"/>
      <c r="U41" s="98"/>
      <c r="V41" s="99">
        <f t="shared" si="9"/>
        <v>0</v>
      </c>
      <c r="W41" s="98"/>
      <c r="X41" s="98"/>
      <c r="Y41" s="100"/>
      <c r="Z41" s="2" t="s">
        <v>200</v>
      </c>
      <c r="AA41" s="2">
        <v>0</v>
      </c>
      <c r="AB41" s="2" t="s">
        <v>239</v>
      </c>
      <c r="AC41" s="2" t="s">
        <v>238</v>
      </c>
      <c r="AD41" s="2"/>
      <c r="AE41" s="101"/>
      <c r="AF41" s="33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>
        <v>-1</v>
      </c>
      <c r="AR41" s="2"/>
      <c r="AS41" s="2">
        <v>-1</v>
      </c>
      <c r="AT41" s="2">
        <v>-1</v>
      </c>
      <c r="AU41" s="2">
        <v>-1</v>
      </c>
      <c r="AV41" s="2">
        <v>-1</v>
      </c>
      <c r="AW41" s="2"/>
      <c r="AX41" s="2"/>
      <c r="AY41" s="2">
        <v>-1</v>
      </c>
      <c r="AZ41" s="2">
        <v>-1</v>
      </c>
      <c r="BA41" s="2">
        <v>-1</v>
      </c>
      <c r="BB41" s="21"/>
      <c r="BC41" s="2">
        <v>-1</v>
      </c>
      <c r="BD41" s="2">
        <v>-1</v>
      </c>
      <c r="BG41" s="56">
        <f t="shared" si="2"/>
        <v>10</v>
      </c>
      <c r="BH41" s="57">
        <f>BG41/40</f>
        <v>0.25</v>
      </c>
      <c r="BK41" s="14"/>
      <c r="BL41" s="16"/>
      <c r="BM41" s="40"/>
      <c r="BN41" s="93"/>
      <c r="BO41" s="97"/>
      <c r="BP41" s="98"/>
      <c r="BQ41" s="98"/>
      <c r="BR41" s="98"/>
      <c r="BS41" s="99">
        <f t="shared" si="10"/>
        <v>0</v>
      </c>
      <c r="BT41" s="98"/>
      <c r="BU41" s="98"/>
      <c r="BV41" s="100"/>
      <c r="BW41" s="2" t="s">
        <v>200</v>
      </c>
      <c r="BX41" s="2">
        <v>0</v>
      </c>
      <c r="BY41" s="2" t="s">
        <v>239</v>
      </c>
      <c r="BZ41" s="2" t="s">
        <v>238</v>
      </c>
      <c r="CA41" s="2"/>
      <c r="CB41" s="101"/>
      <c r="CC41" s="33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>
        <v>-1</v>
      </c>
      <c r="CO41" s="2"/>
      <c r="CP41" s="2">
        <v>-1</v>
      </c>
      <c r="CQ41" s="2">
        <v>-1</v>
      </c>
      <c r="CR41" s="2">
        <v>-1</v>
      </c>
      <c r="CS41" s="2">
        <v>-1</v>
      </c>
      <c r="CT41" s="2"/>
      <c r="CU41" s="2"/>
      <c r="CV41" s="2">
        <v>-1</v>
      </c>
      <c r="CW41" s="2">
        <v>-1</v>
      </c>
      <c r="CX41" s="2">
        <v>-1</v>
      </c>
      <c r="CY41" s="21"/>
      <c r="CZ41" s="2">
        <v>-1</v>
      </c>
      <c r="DA41" s="2">
        <v>-1</v>
      </c>
      <c r="DD41" s="56">
        <f t="shared" si="3"/>
        <v>10</v>
      </c>
      <c r="DE41" s="57">
        <f t="shared" si="4"/>
        <v>0.25</v>
      </c>
      <c r="DL41" s="2"/>
      <c r="DM41" s="98"/>
      <c r="DO41" s="40"/>
      <c r="DP41" s="2"/>
      <c r="DR41" s="31">
        <f t="shared" si="5"/>
        <v>0</v>
      </c>
      <c r="DT41" s="31">
        <f t="shared" si="6"/>
        <v>0</v>
      </c>
      <c r="DV41" s="31">
        <f t="shared" si="7"/>
        <v>0</v>
      </c>
      <c r="DX41" s="31">
        <f t="shared" si="8"/>
        <v>0</v>
      </c>
      <c r="DY41" s="2"/>
    </row>
    <row r="42" spans="1:129">
      <c r="A42" s="7"/>
      <c r="B42" s="33" t="s">
        <v>260</v>
      </c>
      <c r="C42" s="33" t="s">
        <v>183</v>
      </c>
      <c r="D42" s="48"/>
      <c r="E42" s="2">
        <v>12</v>
      </c>
      <c r="F42" s="2">
        <v>8</v>
      </c>
      <c r="G42" s="2">
        <v>14</v>
      </c>
      <c r="H42" s="2">
        <v>14</v>
      </c>
      <c r="I42" s="2">
        <v>15</v>
      </c>
      <c r="J42" s="2">
        <v>13</v>
      </c>
      <c r="K42" s="2">
        <v>15</v>
      </c>
      <c r="L42" s="2">
        <v>14</v>
      </c>
      <c r="M42" s="2">
        <v>12</v>
      </c>
      <c r="N42" s="20">
        <f t="shared" si="0"/>
        <v>117</v>
      </c>
      <c r="O42" s="40">
        <f t="shared" si="1"/>
        <v>0.9285714285714286</v>
      </c>
      <c r="P42" s="40" t="s">
        <v>200</v>
      </c>
      <c r="Q42" s="93"/>
      <c r="R42" s="97">
        <v>77</v>
      </c>
      <c r="S42" s="98" t="s">
        <v>197</v>
      </c>
      <c r="T42" s="98"/>
      <c r="U42" s="98">
        <v>72</v>
      </c>
      <c r="V42" s="99">
        <f t="shared" si="9"/>
        <v>0.81818181818181823</v>
      </c>
      <c r="W42" s="98" t="s">
        <v>198</v>
      </c>
      <c r="X42" s="98" t="s">
        <v>204</v>
      </c>
      <c r="Y42" s="100"/>
      <c r="Z42" s="2" t="s">
        <v>195</v>
      </c>
      <c r="AA42" s="2" t="s">
        <v>200</v>
      </c>
      <c r="AB42" s="2" t="s">
        <v>200</v>
      </c>
      <c r="AC42" s="2" t="s">
        <v>195</v>
      </c>
      <c r="AD42" s="2" t="s">
        <v>200</v>
      </c>
      <c r="AE42" s="101"/>
      <c r="AF42" s="33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U42" s="2"/>
      <c r="AV42" s="2"/>
      <c r="AW42" s="2"/>
      <c r="AX42" s="2"/>
      <c r="AZ42" s="2"/>
      <c r="BB42" s="21"/>
      <c r="BC42" s="2"/>
      <c r="BG42" s="56">
        <f t="shared" si="2"/>
        <v>0</v>
      </c>
      <c r="BH42" s="57">
        <f>BG42/40</f>
        <v>0</v>
      </c>
      <c r="BJ42" s="2" t="s">
        <v>391</v>
      </c>
      <c r="BK42" s="14" t="s">
        <v>200</v>
      </c>
      <c r="BL42" s="16">
        <v>14</v>
      </c>
      <c r="BM42" s="40" t="s">
        <v>200</v>
      </c>
      <c r="BN42" s="93"/>
      <c r="BO42" s="97">
        <v>77</v>
      </c>
      <c r="BP42" s="98" t="s">
        <v>197</v>
      </c>
      <c r="BQ42" s="98"/>
      <c r="BR42" s="98">
        <v>72</v>
      </c>
      <c r="BS42" s="99">
        <f t="shared" si="10"/>
        <v>0.81818181818181823</v>
      </c>
      <c r="BT42" s="98" t="s">
        <v>198</v>
      </c>
      <c r="BU42" s="98" t="s">
        <v>204</v>
      </c>
      <c r="BV42" s="100"/>
      <c r="BW42" s="2" t="s">
        <v>195</v>
      </c>
      <c r="BX42" s="2" t="s">
        <v>200</v>
      </c>
      <c r="BY42" s="2" t="s">
        <v>200</v>
      </c>
      <c r="BZ42" s="2" t="s">
        <v>195</v>
      </c>
      <c r="CA42" s="2">
        <v>1</v>
      </c>
      <c r="CB42" s="101"/>
      <c r="CC42" s="33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R42" s="2"/>
      <c r="CS42" s="2"/>
      <c r="CT42" s="2"/>
      <c r="CU42" s="2"/>
      <c r="CW42" s="2"/>
      <c r="CY42" s="21"/>
      <c r="CZ42" s="2"/>
      <c r="DD42" s="56">
        <f t="shared" si="3"/>
        <v>0</v>
      </c>
      <c r="DE42" s="57">
        <f t="shared" si="4"/>
        <v>0</v>
      </c>
      <c r="DF42" s="2" t="s">
        <v>200</v>
      </c>
      <c r="DG42" s="2" t="s">
        <v>391</v>
      </c>
      <c r="DH42" s="2" t="s">
        <v>391</v>
      </c>
      <c r="DL42" s="2"/>
      <c r="DM42" s="98" t="s">
        <v>204</v>
      </c>
      <c r="DN42" s="2" t="s">
        <v>391</v>
      </c>
      <c r="DO42" s="40" t="s">
        <v>200</v>
      </c>
      <c r="DP42" s="2"/>
      <c r="DQ42" s="2">
        <v>2.75</v>
      </c>
      <c r="DR42" s="31">
        <f t="shared" si="5"/>
        <v>1.5125000000000002</v>
      </c>
      <c r="DS42" s="2">
        <v>4</v>
      </c>
      <c r="DT42" s="31">
        <f t="shared" si="6"/>
        <v>1.2</v>
      </c>
      <c r="DU42" s="2">
        <v>4</v>
      </c>
      <c r="DV42" s="31">
        <f t="shared" si="7"/>
        <v>0.6</v>
      </c>
      <c r="DX42" s="31">
        <f t="shared" si="8"/>
        <v>3.3125000000000004</v>
      </c>
      <c r="DY42" s="2" t="s">
        <v>199</v>
      </c>
    </row>
  </sheetData>
  <phoneticPr fontId="7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 Envi</vt:lpstr>
      <vt:lpstr>Human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2015-03-20T21:05:39Z</cp:lastPrinted>
  <dcterms:created xsi:type="dcterms:W3CDTF">2015-01-08T19:32:12Z</dcterms:created>
  <dcterms:modified xsi:type="dcterms:W3CDTF">2015-04-07T23:09:51Z</dcterms:modified>
</cp:coreProperties>
</file>