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195 F09 Grades" sheetId="1" r:id="rId4"/>
    <sheet name="195 F09 grades turned in" sheetId="2" r:id="rId5"/>
  </sheets>
</workbook>
</file>

<file path=xl/sharedStrings.xml><?xml version="1.0" encoding="utf-8"?>
<sst xmlns="http://schemas.openxmlformats.org/spreadsheetml/2006/main" uniqueCount="145">
  <si>
    <t>First name</t>
  </si>
  <si>
    <t>Last name</t>
  </si>
  <si>
    <t>ID number</t>
  </si>
  <si>
    <t>Email address</t>
  </si>
  <si>
    <t>J1</t>
  </si>
  <si>
    <t>F1</t>
  </si>
  <si>
    <t>J2</t>
  </si>
  <si>
    <t>F2</t>
  </si>
  <si>
    <t>MT</t>
  </si>
  <si>
    <t>J3</t>
  </si>
  <si>
    <t>F3</t>
  </si>
  <si>
    <t>P4</t>
  </si>
  <si>
    <t>J4</t>
  </si>
  <si>
    <t>FIN</t>
  </si>
  <si>
    <t>Surv</t>
  </si>
  <si>
    <t>XC</t>
  </si>
  <si>
    <t>Course total</t>
  </si>
  <si>
    <t>FINAL</t>
  </si>
  <si>
    <t>GRADES</t>
  </si>
  <si>
    <t>Points</t>
  </si>
  <si>
    <t>Possible</t>
  </si>
  <si>
    <t>GRADE</t>
  </si>
  <si>
    <t>W/50% LATE</t>
  </si>
  <si>
    <t>Derek</t>
  </si>
  <si>
    <t>Abbott</t>
  </si>
  <si>
    <t>F</t>
  </si>
  <si>
    <t>L00484652</t>
  </si>
  <si>
    <t>abbottderek@ymail.com</t>
  </si>
  <si>
    <t>Tiffany</t>
  </si>
  <si>
    <t>Adrian</t>
  </si>
  <si>
    <t>B</t>
  </si>
  <si>
    <t>L00524937</t>
  </si>
  <si>
    <t>northwestauctions@gmail.com</t>
  </si>
  <si>
    <t>B-</t>
  </si>
  <si>
    <t>Michael</t>
  </si>
  <si>
    <t>Bellamy</t>
  </si>
  <si>
    <t>A</t>
  </si>
  <si>
    <t>L00495261</t>
  </si>
  <si>
    <t>mbrunner33@aol.com</t>
  </si>
  <si>
    <t>A-</t>
  </si>
  <si>
    <t>Tish</t>
  </si>
  <si>
    <t>Bottensek</t>
  </si>
  <si>
    <t>C</t>
  </si>
  <si>
    <t>L00125902</t>
  </si>
  <si>
    <t>tbottensek@gmail.com</t>
  </si>
  <si>
    <t>D+</t>
  </si>
  <si>
    <t>C-</t>
  </si>
  <si>
    <t>Patrick</t>
  </si>
  <si>
    <t>Brady</t>
  </si>
  <si>
    <t>L00507602</t>
  </si>
  <si>
    <t>ppatrick8321@yahoo.com</t>
  </si>
  <si>
    <t>C+</t>
  </si>
  <si>
    <t>Scott</t>
  </si>
  <si>
    <t>Burgess</t>
  </si>
  <si>
    <t>L00509717</t>
  </si>
  <si>
    <t>diamondbqtrhrs@aol.com</t>
  </si>
  <si>
    <t>Kelly</t>
  </si>
  <si>
    <t>Culhane</t>
  </si>
  <si>
    <t>L00500027</t>
  </si>
  <si>
    <t>Kelsdisney@msn.com</t>
  </si>
  <si>
    <t>Glenn</t>
  </si>
  <si>
    <t>Dalgleish</t>
  </si>
  <si>
    <t>L00484708</t>
  </si>
  <si>
    <t>gdaggle@gmail.com</t>
  </si>
  <si>
    <t>Barbara</t>
  </si>
  <si>
    <t>Dunphy</t>
  </si>
  <si>
    <t>L00395686</t>
  </si>
  <si>
    <t>babd37@yahoo.com</t>
  </si>
  <si>
    <t>Jeffrey</t>
  </si>
  <si>
    <t>Harmon</t>
  </si>
  <si>
    <t>D</t>
  </si>
  <si>
    <t>L00251789</t>
  </si>
  <si>
    <t>beav_butt@msn.com</t>
  </si>
  <si>
    <t>Brian</t>
  </si>
  <si>
    <t>Hein</t>
  </si>
  <si>
    <t>A+</t>
  </si>
  <si>
    <t>L00026626</t>
  </si>
  <si>
    <t>kickingarrow@yahoo.com</t>
  </si>
  <si>
    <t>Nicholas</t>
  </si>
  <si>
    <t>Holden</t>
  </si>
  <si>
    <t>L00525867</t>
  </si>
  <si>
    <t>holdennicholas@hotmail.com</t>
  </si>
  <si>
    <t>Evan</t>
  </si>
  <si>
    <t>Loock</t>
  </si>
  <si>
    <t>L00488769</t>
  </si>
  <si>
    <t>eloock@hotmail.com</t>
  </si>
  <si>
    <t>Matthew</t>
  </si>
  <si>
    <t>McIntosh</t>
  </si>
  <si>
    <t>L00127835</t>
  </si>
  <si>
    <t>tb5481@hotmail.com</t>
  </si>
  <si>
    <t>Rebecca</t>
  </si>
  <si>
    <t>Mellnik</t>
  </si>
  <si>
    <t>L00453569</t>
  </si>
  <si>
    <t>RebeccaMellnik@gmail.com</t>
  </si>
  <si>
    <t>Jennifer</t>
  </si>
  <si>
    <t>Mosier</t>
  </si>
  <si>
    <t>L00491203</t>
  </si>
  <si>
    <t>jenmosier.k@gmail.com</t>
  </si>
  <si>
    <t>Robert</t>
  </si>
  <si>
    <t>Nicholls</t>
  </si>
  <si>
    <t>L00500203</t>
  </si>
  <si>
    <t>Bobby_Honda@hotmail.com</t>
  </si>
  <si>
    <t>Chad</t>
  </si>
  <si>
    <t>Schultz</t>
  </si>
  <si>
    <t>D-</t>
  </si>
  <si>
    <t>L00357840</t>
  </si>
  <si>
    <t>juz_blessings@yahoo.com</t>
  </si>
  <si>
    <t>Paul</t>
  </si>
  <si>
    <t>Slaughterbeck</t>
  </si>
  <si>
    <t>L00525551</t>
  </si>
  <si>
    <t>chapslaughterbeck@yahoo.com</t>
  </si>
  <si>
    <t>Mikco</t>
  </si>
  <si>
    <t>Stiner</t>
  </si>
  <si>
    <t>L00484332</t>
  </si>
  <si>
    <t>mikcomrs@comcast.net</t>
  </si>
  <si>
    <t>Deborah</t>
  </si>
  <si>
    <t>Thirkel</t>
  </si>
  <si>
    <t>L00287150</t>
  </si>
  <si>
    <t>debbie_thirkell@msn.com</t>
  </si>
  <si>
    <t>Kim</t>
  </si>
  <si>
    <t>Tran</t>
  </si>
  <si>
    <t>L00477098</t>
  </si>
  <si>
    <t>ki88my@yahoo.com</t>
  </si>
  <si>
    <t>Amy</t>
  </si>
  <si>
    <t>Wells</t>
  </si>
  <si>
    <t>L00393895</t>
  </si>
  <si>
    <t>joshamystubbs@yahoo.com</t>
  </si>
  <si>
    <t>Name</t>
  </si>
  <si>
    <t>Withheld6450</t>
  </si>
  <si>
    <t>L00486450</t>
  </si>
  <si>
    <t>finnskajaeger@yahoo.se</t>
  </si>
  <si>
    <t>William</t>
  </si>
  <si>
    <t>Wymer</t>
  </si>
  <si>
    <t>L00477188</t>
  </si>
  <si>
    <t>wymer68@yahoo.com</t>
  </si>
  <si>
    <t>FINAL COURSE GRADES</t>
  </si>
  <si>
    <t>Fall 2009</t>
  </si>
  <si>
    <t>HST195 Vietnam War ONLINE - CRN 21820</t>
  </si>
  <si>
    <t xml:space="preserve">Instructor </t>
  </si>
  <si>
    <t>Joe Escobar</t>
  </si>
  <si>
    <t>NP</t>
  </si>
  <si>
    <t>P</t>
  </si>
  <si>
    <t>Jacob</t>
  </si>
  <si>
    <t>Felts</t>
  </si>
  <si>
    <t>confidential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</si>
</sst>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0.0"/>
  </numFmts>
  <fonts count="8">
    <font>
      <sz val="10"/>
      <color indexed="8"/>
      <name val="Arial"/>
    </font>
    <font>
      <sz val="12"/>
      <color indexed="8"/>
      <name val="Helvetica"/>
    </font>
    <font>
      <sz val="13"/>
      <color indexed="8"/>
      <name val="Arial"/>
    </font>
    <font>
      <b val="1"/>
      <i val="1"/>
      <sz val="10"/>
      <color indexed="8"/>
      <name val="Verdana"/>
    </font>
    <font>
      <b val="1"/>
      <sz val="10"/>
      <color indexed="8"/>
      <name val="Arial"/>
    </font>
    <font>
      <b val="1"/>
      <sz val="10"/>
      <color indexed="8"/>
      <name val="Verdana"/>
    </font>
    <font>
      <sz val="10"/>
      <color indexed="8"/>
      <name val="Verdana"/>
    </font>
    <font>
      <sz val="13"/>
      <color indexed="8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8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fillId="2" borderId="1" applyNumberFormat="1" applyFont="1" applyFill="1" applyBorder="1" applyAlignment="1" applyProtection="0">
      <alignment vertical="bottom"/>
    </xf>
    <xf numFmtId="0" fontId="0" fillId="2" borderId="1" applyNumberFormat="0" applyFont="1" applyFill="1" applyBorder="1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59" fontId="0" fillId="2" borderId="1" applyNumberFormat="1" applyFont="1" applyFill="1" applyBorder="1" applyAlignment="1" applyProtection="0">
      <alignment vertical="bottom"/>
    </xf>
    <xf numFmtId="0" fontId="0" fillId="2" borderId="1" applyNumberFormat="1" applyFont="1" applyFill="1" applyBorder="1" applyAlignment="1" applyProtection="0">
      <alignment vertical="bottom"/>
    </xf>
    <xf numFmtId="49" fontId="4" fillId="2" borderId="1" applyNumberFormat="1" applyFont="1" applyFill="1" applyBorder="1" applyAlignment="1" applyProtection="0">
      <alignment vertical="bottom"/>
    </xf>
    <xf numFmtId="49" fontId="5" fillId="2" borderId="1" applyNumberFormat="1" applyFont="1" applyFill="1" applyBorder="1" applyAlignment="1" applyProtection="0">
      <alignment vertical="bottom"/>
    </xf>
    <xf numFmtId="59" fontId="4" fillId="2" borderId="1" applyNumberFormat="1" applyFont="1" applyFill="1" applyBorder="1" applyAlignment="1" applyProtection="0">
      <alignment vertical="bottom"/>
    </xf>
    <xf numFmtId="1" fontId="0" fillId="2" borderId="1" applyNumberFormat="1" applyFont="1" applyFill="1" applyBorder="1" applyAlignment="1" applyProtection="0">
      <alignment vertical="bottom"/>
    </xf>
    <xf numFmtId="1" fontId="4" fillId="2" borderId="1" applyNumberFormat="1" applyFont="1" applyFill="1" applyBorder="1" applyAlignment="1" applyProtection="0">
      <alignment vertical="bottom"/>
    </xf>
    <xf numFmtId="0" fontId="4" fillId="2" borderId="1" applyNumberFormat="0" applyFont="1" applyFill="1" applyBorder="1" applyAlignment="1" applyProtection="0">
      <alignment vertical="bottom"/>
    </xf>
    <xf numFmtId="0" fontId="6" applyNumberFormat="1" applyFont="1" applyFill="0" applyBorder="0" applyAlignment="1" applyProtection="0">
      <alignment vertical="bottom"/>
    </xf>
    <xf numFmtId="49" fontId="6" fillId="2" borderId="1" applyNumberFormat="1" applyFont="1" applyFill="1" applyBorder="1" applyAlignment="1" applyProtection="0">
      <alignment vertical="bottom"/>
    </xf>
    <xf numFmtId="0" fontId="6" fillId="2" borderId="1" applyNumberFormat="0" applyFont="1" applyFill="1" applyBorder="1" applyAlignment="1" applyProtection="0">
      <alignment vertical="bottom"/>
    </xf>
    <xf numFmtId="0" fontId="6" borderId="1" applyNumberFormat="0" applyFont="1" applyFill="0" applyBorder="1" applyAlignment="1" applyProtection="0">
      <alignment vertical="bottom"/>
    </xf>
    <xf numFmtId="49" fontId="6" borderId="1" applyNumberFormat="1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Z35"/>
  <sheetViews>
    <sheetView workbookViewId="0" showGridLines="0" defaultGridColor="1"/>
  </sheetViews>
  <sheetFormatPr defaultColWidth="10.8333" defaultRowHeight="13" customHeight="1" outlineLevelRow="0" outlineLevelCol="0"/>
  <cols>
    <col min="1" max="1" width="7" style="1" customWidth="1"/>
    <col min="2" max="2" width="8" style="1" customWidth="1"/>
    <col min="3" max="3" width="3.5" style="1" customWidth="1"/>
    <col min="4" max="4" width="8.5" style="1" customWidth="1"/>
    <col min="5" max="5" width="1.35156" style="1" customWidth="1"/>
    <col min="6" max="6" width="4" style="1" customWidth="1"/>
    <col min="7" max="7" width="4" style="1" customWidth="1"/>
    <col min="8" max="8" width="4" style="1" customWidth="1"/>
    <col min="9" max="9" width="4.17188" style="1" customWidth="1"/>
    <col min="10" max="10" width="4.17188" style="1" customWidth="1"/>
    <col min="11" max="11" width="4.17188" style="1" customWidth="1"/>
    <col min="12" max="12" width="4.17188" style="1" customWidth="1"/>
    <col min="13" max="13" width="4.17188" style="1" customWidth="1"/>
    <col min="14" max="14" width="4.17188" style="1" customWidth="1"/>
    <col min="15" max="15" width="4.17188" style="1" customWidth="1"/>
    <col min="16" max="16" width="2.85156" style="1" customWidth="1"/>
    <col min="17" max="17" width="2.85156" style="1" customWidth="1"/>
    <col min="18" max="18" width="5" style="1" customWidth="1"/>
    <col min="19" max="19" width="5" style="1" customWidth="1"/>
    <col min="20" max="20" width="5" style="1" customWidth="1"/>
    <col min="21" max="21" width="3" style="1" customWidth="1"/>
    <col min="22" max="22" width="3" style="1" customWidth="1"/>
    <col min="23" max="23" width="5.17188" style="1" customWidth="1"/>
    <col min="24" max="24" width="5.17188" style="1" customWidth="1"/>
    <col min="25" max="25" width="5.17188" style="1" customWidth="1"/>
    <col min="26" max="26" width="3.67188" style="1" customWidth="1"/>
    <col min="27" max="27" width="3.35156" style="1" customWidth="1"/>
    <col min="28" max="28" hidden="1" width="10.8333" style="1" customWidth="1"/>
    <col min="29" max="29" hidden="1" width="10.8333" style="1" customWidth="1"/>
    <col min="30" max="30" hidden="1" width="10.8333" style="1" customWidth="1"/>
    <col min="31" max="31" hidden="1" width="10.8333" style="1" customWidth="1"/>
    <col min="32" max="32" hidden="1" width="10.8333" style="1" customWidth="1"/>
    <col min="33" max="33" hidden="1" width="10.8333" style="1" customWidth="1"/>
    <col min="34" max="34" hidden="1" width="10.8333" style="1" customWidth="1"/>
    <col min="35" max="35" hidden="1" width="10.8333" style="1" customWidth="1"/>
    <col min="36" max="36" hidden="1" width="10.8333" style="1" customWidth="1"/>
    <col min="37" max="37" hidden="1" width="10.8333" style="1" customWidth="1"/>
    <col min="38" max="38" hidden="1" width="10.8333" style="1" customWidth="1"/>
    <col min="39" max="39" hidden="1" width="10.8333" style="1" customWidth="1"/>
    <col min="40" max="40" hidden="1" width="10.8333" style="1" customWidth="1"/>
    <col min="41" max="41" hidden="1" width="10.8333" style="1" customWidth="1"/>
    <col min="42" max="42" hidden="1" width="10.8333" style="1" customWidth="1"/>
    <col min="43" max="43" hidden="1" width="10.8333" style="1" customWidth="1"/>
    <col min="44" max="44" hidden="1" width="10.8333" style="1" customWidth="1"/>
    <col min="45" max="45" hidden="1" width="10.8333" style="1" customWidth="1"/>
    <col min="46" max="46" hidden="1" width="10.8333" style="1" customWidth="1"/>
    <col min="47" max="47" hidden="1" width="10.8333" style="1" customWidth="1"/>
    <col min="48" max="48" width="4.17188" style="1" customWidth="1"/>
    <col min="49" max="49" width="5.35156" style="1" customWidth="1"/>
    <col min="50" max="50" width="6" style="1" customWidth="1"/>
    <col min="51" max="51" width="3.35156" style="1" customWidth="1"/>
    <col min="52" max="52" width="3.35156" style="1" customWidth="1"/>
    <col min="53" max="256" width="10.8516" style="1" customWidth="1"/>
  </cols>
  <sheetData>
    <row r="1" ht="15" customHeight="1">
      <c r="A1" t="s" s="2">
        <v>0</v>
      </c>
      <c r="B1" t="s" s="2">
        <v>1</v>
      </c>
      <c r="C1" s="3"/>
      <c r="D1" t="s" s="2">
        <v>2</v>
      </c>
      <c r="E1" t="s" s="2">
        <v>3</v>
      </c>
      <c r="F1" t="s" s="2">
        <v>4</v>
      </c>
      <c r="G1" t="s" s="2">
        <v>5</v>
      </c>
      <c r="H1" t="s" s="2">
        <v>6</v>
      </c>
      <c r="I1" t="s" s="2">
        <v>7</v>
      </c>
      <c r="J1" t="s" s="2">
        <v>8</v>
      </c>
      <c r="K1" t="s" s="2">
        <v>9</v>
      </c>
      <c r="L1" t="s" s="2">
        <v>10</v>
      </c>
      <c r="M1" t="s" s="2">
        <v>11</v>
      </c>
      <c r="N1" t="s" s="2">
        <v>12</v>
      </c>
      <c r="O1" t="s" s="2">
        <v>13</v>
      </c>
      <c r="P1" t="s" s="2">
        <v>14</v>
      </c>
      <c r="Q1" t="s" s="2">
        <v>15</v>
      </c>
      <c r="R1" t="s" s="2">
        <v>16</v>
      </c>
      <c r="S1" s="3"/>
      <c r="T1" s="3"/>
      <c r="U1" s="3"/>
      <c r="V1" s="3"/>
      <c r="W1" s="3"/>
      <c r="X1" s="3"/>
      <c r="Y1" s="3"/>
      <c r="Z1" s="3"/>
      <c r="AA1" s="3"/>
      <c r="AB1" t="s" s="2">
        <v>4</v>
      </c>
      <c r="AC1" s="3"/>
      <c r="AD1" t="s" s="2">
        <v>5</v>
      </c>
      <c r="AE1" s="3"/>
      <c r="AF1" t="s" s="2">
        <v>6</v>
      </c>
      <c r="AG1" s="3"/>
      <c r="AH1" t="s" s="2">
        <v>7</v>
      </c>
      <c r="AI1" s="3"/>
      <c r="AJ1" t="s" s="2">
        <v>8</v>
      </c>
      <c r="AK1" t="s" s="2">
        <v>9</v>
      </c>
      <c r="AL1" s="3"/>
      <c r="AM1" t="s" s="2">
        <v>10</v>
      </c>
      <c r="AN1" s="3"/>
      <c r="AO1" t="s" s="2">
        <v>11</v>
      </c>
      <c r="AP1" s="3"/>
      <c r="AQ1" t="s" s="2">
        <v>12</v>
      </c>
      <c r="AR1" s="3"/>
      <c r="AS1" t="s" s="2">
        <v>13</v>
      </c>
      <c r="AT1" t="s" s="2">
        <v>14</v>
      </c>
      <c r="AU1" t="s" s="2">
        <v>15</v>
      </c>
      <c r="AV1" t="s" s="4">
        <v>17</v>
      </c>
      <c r="AW1" s="5"/>
      <c r="AX1" s="3"/>
      <c r="AY1" t="s" s="2">
        <v>18</v>
      </c>
      <c r="AZ1" s="3"/>
    </row>
    <row r="2" ht="15" customHeight="1">
      <c r="A2" t="s" s="2">
        <v>19</v>
      </c>
      <c r="B2" t="s" s="2">
        <v>20</v>
      </c>
      <c r="C2" s="3"/>
      <c r="D2" s="3"/>
      <c r="E2" s="3"/>
      <c r="F2" s="6">
        <v>25</v>
      </c>
      <c r="G2" s="6">
        <v>20</v>
      </c>
      <c r="H2" s="6">
        <v>25</v>
      </c>
      <c r="I2" s="6">
        <v>20</v>
      </c>
      <c r="J2" s="6">
        <v>100</v>
      </c>
      <c r="K2" s="6">
        <v>30</v>
      </c>
      <c r="L2" s="6">
        <v>25</v>
      </c>
      <c r="M2" s="6">
        <v>30</v>
      </c>
      <c r="N2" s="6">
        <v>25</v>
      </c>
      <c r="O2" s="6">
        <v>100</v>
      </c>
      <c r="P2" s="6">
        <v>0</v>
      </c>
      <c r="Q2" s="6">
        <v>0</v>
      </c>
      <c r="R2" s="6">
        <f>SUM(F2:Q2)</f>
        <v>400</v>
      </c>
      <c r="S2" s="3"/>
      <c r="T2" s="3"/>
      <c r="U2" s="3"/>
      <c r="V2" s="3"/>
      <c r="W2" s="3"/>
      <c r="X2" s="3"/>
      <c r="Y2" s="3"/>
      <c r="Z2" s="3"/>
      <c r="AA2" s="3"/>
      <c r="AB2" s="6">
        <v>25</v>
      </c>
      <c r="AC2" s="3"/>
      <c r="AD2" s="6">
        <v>20</v>
      </c>
      <c r="AE2" s="3"/>
      <c r="AF2" s="6">
        <v>25</v>
      </c>
      <c r="AG2" s="3"/>
      <c r="AH2" s="6">
        <v>20</v>
      </c>
      <c r="AI2" s="3"/>
      <c r="AJ2" s="6">
        <v>100</v>
      </c>
      <c r="AK2" s="6">
        <v>30</v>
      </c>
      <c r="AL2" s="3"/>
      <c r="AM2" s="6">
        <v>25</v>
      </c>
      <c r="AN2" s="3"/>
      <c r="AO2" s="6">
        <v>30</v>
      </c>
      <c r="AP2" s="3"/>
      <c r="AQ2" s="6">
        <v>25</v>
      </c>
      <c r="AR2" s="3"/>
      <c r="AS2" s="6">
        <v>100</v>
      </c>
      <c r="AT2" s="6">
        <v>0</v>
      </c>
      <c r="AU2" s="6">
        <v>0</v>
      </c>
      <c r="AV2" t="s" s="4">
        <v>21</v>
      </c>
      <c r="AW2" s="5"/>
      <c r="AX2" s="3"/>
      <c r="AY2" t="s" s="2">
        <v>22</v>
      </c>
      <c r="AZ2" s="3"/>
    </row>
    <row r="3" ht="15" customHeight="1">
      <c r="A3" t="s" s="2">
        <v>23</v>
      </c>
      <c r="B3" t="s" s="2">
        <v>24</v>
      </c>
      <c r="C3" t="s" s="7">
        <f>AV3</f>
        <v>25</v>
      </c>
      <c r="D3" t="s" s="2">
        <v>26</v>
      </c>
      <c r="E3" t="s" s="2">
        <v>27</v>
      </c>
      <c r="F3" s="6">
        <v>0</v>
      </c>
      <c r="G3" s="6">
        <v>12</v>
      </c>
      <c r="H3" s="6">
        <v>19</v>
      </c>
      <c r="I3" s="6">
        <v>0</v>
      </c>
      <c r="J3" s="6">
        <v>63</v>
      </c>
      <c r="K3" s="6">
        <v>25</v>
      </c>
      <c r="L3" s="6">
        <v>19</v>
      </c>
      <c r="M3" s="6">
        <v>15</v>
      </c>
      <c r="N3" s="6">
        <v>23</v>
      </c>
      <c r="O3" s="6">
        <v>0</v>
      </c>
      <c r="P3" s="3"/>
      <c r="Q3" s="3"/>
      <c r="R3" s="6">
        <v>111.47</v>
      </c>
      <c r="S3" s="6">
        <f>SUM(F3:Q3)</f>
        <v>176</v>
      </c>
      <c r="T3" s="5">
        <f>SUM(F3:Q3)/4</f>
        <v>44</v>
      </c>
      <c r="U3" t="s" s="8">
        <f>IF(T3&gt;=93,"A",IF(T3&gt;=90,"A-",IF(T3&gt;=87,"B+",IF(T3&gt;=83,"B",IF(T3&gt;=80,"B-",IF(T3&gt;=77,"C+",IF(T3&gt;=73,"C",IF(T3&gt;=70,"C-",""))))))))</f>
      </c>
      <c r="V3" t="s" s="8">
        <f>IF(T3&gt;=70,"",IF(T3&gt;=67,"D+",IF(T3&gt;=63,"D",IF(T3&gt;=60,"D-","F"))))</f>
        <v>25</v>
      </c>
      <c r="W3" s="5">
        <f>IF(O3&lt;&gt;"",O3+6,"")</f>
        <v>6</v>
      </c>
      <c r="X3" s="5">
        <f>F3+G3+H3+I3+J3+K3+L3+M3+N3+W3+P3+Q3</f>
        <v>182</v>
      </c>
      <c r="Y3" s="9">
        <f>X3/4</f>
        <v>45.5</v>
      </c>
      <c r="Z3" t="s" s="8">
        <f>IF(Y3&gt;=93,"A",IF(Y3&gt;=90,"A-",IF(Y3&gt;=87,"B+",IF(Y3&gt;=83,"B",IF(Y3&gt;=80,"B-",IF(Y3&gt;=77,"C+",IF(Y3&gt;=73,"C",IF(Y3&gt;=70,"C-",""))))))))</f>
      </c>
      <c r="AA3" t="s" s="8">
        <f>IF(Y3&gt;=70,"",IF(Y3&gt;=67,"D+",IF(Y3&gt;=63,"D",IF(Y3&gt;=60,"D-","F"))))</f>
        <v>25</v>
      </c>
      <c r="AB3" s="6">
        <v>0</v>
      </c>
      <c r="AC3" s="6">
        <f>IF(AB3=0,0.5*AB$2,AB3)</f>
        <v>12.5</v>
      </c>
      <c r="AD3" s="6">
        <v>12</v>
      </c>
      <c r="AE3" s="6">
        <f>IF(AD3=0,0.5*AD$2,AD3)</f>
        <v>12</v>
      </c>
      <c r="AF3" s="6">
        <v>19</v>
      </c>
      <c r="AG3" s="6">
        <f>IF(AF3=0,0.5*AF$2,AF3)</f>
        <v>19</v>
      </c>
      <c r="AH3" s="6">
        <v>0</v>
      </c>
      <c r="AI3" s="6">
        <f>IF(AH3=0,0.5*AH$2,AH3)</f>
        <v>10</v>
      </c>
      <c r="AJ3" s="6">
        <v>63</v>
      </c>
      <c r="AK3" s="6">
        <v>25</v>
      </c>
      <c r="AL3" s="6">
        <f>IF(AK3=0,0.5*AK$2,AK3)</f>
        <v>25</v>
      </c>
      <c r="AM3" s="6">
        <v>19</v>
      </c>
      <c r="AN3" s="6">
        <f>IF(AM3=0,0.5*AM$2,AM3)</f>
        <v>19</v>
      </c>
      <c r="AO3" s="6">
        <v>15</v>
      </c>
      <c r="AP3" s="6">
        <f>IF(AO3=0,0.5*AO$2,AO3)</f>
        <v>15</v>
      </c>
      <c r="AQ3" s="6">
        <v>23</v>
      </c>
      <c r="AR3" s="6">
        <f>IF(AQ3=0,0.5*AQ$2,AQ3)</f>
        <v>23</v>
      </c>
      <c r="AS3" s="6">
        <v>0</v>
      </c>
      <c r="AT3" s="3"/>
      <c r="AU3" s="3"/>
      <c r="AV3" t="s" s="2">
        <v>25</v>
      </c>
      <c r="AW3" s="5">
        <f>AC3+AE3+AG3+AI3+AJ3+AL3+AN3+AP3+AR3+W3+AT3+AU3</f>
        <v>204.5</v>
      </c>
      <c r="AX3" s="5">
        <f>AW3/4</f>
        <v>51.125</v>
      </c>
      <c r="AY3" t="s" s="8">
        <f>IF(AX3&gt;=93,"A",IF(AX3&gt;=90,"A-",IF(AX3&gt;=87,"B+",IF(AX3&gt;=83,"B",IF(AX3&gt;=80,"B-",IF(AX3&gt;=77,"C+",IF(AX3&gt;=73,"C",IF(AX3&gt;=70,"C-",""))))))))</f>
      </c>
      <c r="AZ3" t="s" s="8">
        <f>IF(AX3&gt;=70,"",IF(AX3&gt;=67,"D+",IF(AX3&gt;=63,"D",IF(AX3&gt;=60,"D-","F"))))</f>
        <v>25</v>
      </c>
    </row>
    <row r="4" ht="15" customHeight="1">
      <c r="A4" t="s" s="2">
        <v>28</v>
      </c>
      <c r="B4" t="s" s="2">
        <v>29</v>
      </c>
      <c r="C4" t="s" s="7">
        <f>AV4</f>
        <v>30</v>
      </c>
      <c r="D4" t="s" s="2">
        <v>31</v>
      </c>
      <c r="E4" t="s" s="2">
        <v>32</v>
      </c>
      <c r="F4" s="6">
        <v>24</v>
      </c>
      <c r="G4" s="6">
        <v>19</v>
      </c>
      <c r="H4" s="6">
        <v>25</v>
      </c>
      <c r="I4" s="6">
        <v>20</v>
      </c>
      <c r="J4" s="6">
        <v>67.09999999999999</v>
      </c>
      <c r="K4" s="6">
        <v>26</v>
      </c>
      <c r="L4" s="6">
        <v>20</v>
      </c>
      <c r="M4" s="6">
        <v>29</v>
      </c>
      <c r="N4" s="6">
        <v>22</v>
      </c>
      <c r="O4" s="6">
        <v>73.91</v>
      </c>
      <c r="P4" s="6">
        <v>5</v>
      </c>
      <c r="Q4" s="3"/>
      <c r="R4" s="6">
        <v>161.88</v>
      </c>
      <c r="S4" s="6">
        <f>SUM(F4:Q4)</f>
        <v>331.01</v>
      </c>
      <c r="T4" s="5">
        <f>SUM(F4:Q4)/4</f>
        <v>82.7525</v>
      </c>
      <c r="U4" t="s" s="8">
        <f>IF(T4&gt;=93,"A",IF(T4&gt;=90,"A-",IF(T4&gt;=87,"B+",IF(T4&gt;=83,"B",IF(T4&gt;=80,"B-",IF(T4&gt;=77,"C+",IF(T4&gt;=73,"C",IF(T4&gt;=70,"C-",""))))))))</f>
        <v>33</v>
      </c>
      <c r="V4" t="s" s="8">
        <f>IF(T4&gt;=70,"",IF(T4&gt;=67,"D+",IF(T4&gt;=63,"D",IF(T4&gt;=60,"D-","F"))))</f>
      </c>
      <c r="W4" s="5">
        <f>IF(O4&lt;&gt;"",O4+6,"")</f>
        <v>79.91</v>
      </c>
      <c r="X4" s="5">
        <f>F4+G4+H4+I4+J4+K4+L4+M4+N4+W4+P4+Q4</f>
        <v>337.01</v>
      </c>
      <c r="Y4" s="9">
        <f>X4/4</f>
        <v>84.2525</v>
      </c>
      <c r="Z4" t="s" s="8">
        <f>IF(Y4&gt;=93,"A",IF(Y4&gt;=90,"A-",IF(Y4&gt;=87,"B+",IF(Y4&gt;=83,"B",IF(Y4&gt;=80,"B-",IF(Y4&gt;=77,"C+",IF(Y4&gt;=73,"C",IF(Y4&gt;=70,"C-",""))))))))</f>
        <v>30</v>
      </c>
      <c r="AA4" t="s" s="8">
        <f>IF(Y4&gt;=70,"",IF(Y4&gt;=67,"D+",IF(Y4&gt;=63,"D",IF(Y4&gt;=60,"D-","F"))))</f>
      </c>
      <c r="AB4" s="6">
        <v>24</v>
      </c>
      <c r="AC4" s="6">
        <f>IF(AB4=0,0.5*AB$2,AB4)</f>
        <v>24</v>
      </c>
      <c r="AD4" s="6">
        <v>19</v>
      </c>
      <c r="AE4" s="6">
        <f>IF(AD4=0,0.5*AD$2,AD4)</f>
        <v>19</v>
      </c>
      <c r="AF4" s="6">
        <v>25</v>
      </c>
      <c r="AG4" s="6">
        <f>IF(AF4=0,0.5*AF$2,AF4)</f>
        <v>25</v>
      </c>
      <c r="AH4" s="6">
        <v>20</v>
      </c>
      <c r="AI4" s="6">
        <f>IF(AH4=0,0.5*AH$2,AH4)</f>
        <v>20</v>
      </c>
      <c r="AJ4" s="6">
        <v>67.09999999999999</v>
      </c>
      <c r="AK4" s="6">
        <v>26</v>
      </c>
      <c r="AL4" s="6">
        <f>IF(AK4=0,0.5*AK$2,AK4)</f>
        <v>26</v>
      </c>
      <c r="AM4" s="6">
        <v>20</v>
      </c>
      <c r="AN4" s="6">
        <f>IF(AM4=0,0.5*AM$2,AM4)</f>
        <v>20</v>
      </c>
      <c r="AO4" s="6">
        <v>29</v>
      </c>
      <c r="AP4" s="6">
        <f>IF(AO4=0,0.5*AO$2,AO4)</f>
        <v>29</v>
      </c>
      <c r="AQ4" s="6">
        <v>22</v>
      </c>
      <c r="AR4" s="6">
        <f>IF(AQ4=0,0.5*AQ$2,AQ4)</f>
        <v>22</v>
      </c>
      <c r="AS4" s="6">
        <v>73.91</v>
      </c>
      <c r="AT4" s="6">
        <v>5</v>
      </c>
      <c r="AU4" s="3"/>
      <c r="AV4" t="s" s="2">
        <v>30</v>
      </c>
      <c r="AW4" s="5">
        <f>AC4+AE4+AG4+AI4+AJ4+AL4+AN4+AP4+AR4+W4+AT4+AU4</f>
        <v>337.01</v>
      </c>
      <c r="AX4" s="5">
        <f>AW4/4</f>
        <v>84.2525</v>
      </c>
      <c r="AY4" t="s" s="8">
        <f>IF(AX4&gt;=93,"A",IF(AX4&gt;=90,"A-",IF(AX4&gt;=87,"B+",IF(AX4&gt;=83,"B",IF(AX4&gt;=80,"B-",IF(AX4&gt;=77,"C+",IF(AX4&gt;=73,"C",IF(AX4&gt;=70,"C-",""))))))))</f>
        <v>30</v>
      </c>
      <c r="AZ4" t="s" s="8">
        <f>IF(AX4&gt;=70,"",IF(AX4&gt;=67,"D+",IF(AX4&gt;=63,"D",IF(AX4&gt;=60,"D-","F"))))</f>
      </c>
    </row>
    <row r="5" ht="15" customHeight="1">
      <c r="A5" t="s" s="2">
        <v>34</v>
      </c>
      <c r="B5" t="s" s="2">
        <v>35</v>
      </c>
      <c r="C5" t="s" s="7">
        <f>AV5</f>
        <v>36</v>
      </c>
      <c r="D5" t="s" s="2">
        <v>37</v>
      </c>
      <c r="E5" t="s" s="2">
        <v>38</v>
      </c>
      <c r="F5" s="6">
        <v>24</v>
      </c>
      <c r="G5" s="6">
        <v>20</v>
      </c>
      <c r="H5" s="6">
        <v>25</v>
      </c>
      <c r="I5" s="6">
        <v>20</v>
      </c>
      <c r="J5" s="6">
        <v>81.40000000000001</v>
      </c>
      <c r="K5" s="6">
        <v>30</v>
      </c>
      <c r="L5" s="6">
        <v>25</v>
      </c>
      <c r="M5" s="6">
        <v>30</v>
      </c>
      <c r="N5" s="6">
        <v>24</v>
      </c>
      <c r="O5" s="6">
        <v>77.17</v>
      </c>
      <c r="P5" s="6">
        <v>5</v>
      </c>
      <c r="Q5" s="3"/>
      <c r="R5" s="6">
        <v>173.5</v>
      </c>
      <c r="S5" s="6">
        <f>SUM(F5:Q5)</f>
        <v>361.57</v>
      </c>
      <c r="T5" s="5">
        <f>SUM(F5:Q5)/4</f>
        <v>90.3925</v>
      </c>
      <c r="U5" t="s" s="8">
        <f>IF(T5&gt;=93,"A",IF(T5&gt;=90,"A-",IF(T5&gt;=87,"B+",IF(T5&gt;=83,"B",IF(T5&gt;=80,"B-",IF(T5&gt;=77,"C+",IF(T5&gt;=73,"C",IF(T5&gt;=70,"C-",""))))))))</f>
        <v>39</v>
      </c>
      <c r="V5" t="s" s="8">
        <f>IF(T5&gt;=70,"",IF(T5&gt;=67,"D+",IF(T5&gt;=63,"D",IF(T5&gt;=60,"D-","F"))))</f>
      </c>
      <c r="W5" s="5">
        <f>IF(O5&lt;&gt;"",O5+6,"")</f>
        <v>83.17</v>
      </c>
      <c r="X5" s="5">
        <f>F5+G5+H5+I5+J5+K5+L5+M5+N5+W5+P5+Q5</f>
        <v>367.57</v>
      </c>
      <c r="Y5" s="9">
        <f>X5/4</f>
        <v>91.8925</v>
      </c>
      <c r="Z5" t="s" s="8">
        <f>IF(Y5&gt;=93,"A",IF(Y5&gt;=90,"A-",IF(Y5&gt;=87,"B+",IF(Y5&gt;=83,"B",IF(Y5&gt;=80,"B-",IF(Y5&gt;=77,"C+",IF(Y5&gt;=73,"C",IF(Y5&gt;=70,"C-",""))))))))</f>
        <v>39</v>
      </c>
      <c r="AA5" t="s" s="8">
        <f>IF(Y5&gt;=70,"",IF(Y5&gt;=67,"D+",IF(Y5&gt;=63,"D",IF(Y5&gt;=60,"D-","F"))))</f>
      </c>
      <c r="AB5" s="6">
        <v>24</v>
      </c>
      <c r="AC5" s="6">
        <f>IF(AB5=0,0.5*AB$2,AB5)</f>
        <v>24</v>
      </c>
      <c r="AD5" s="6">
        <v>20</v>
      </c>
      <c r="AE5" s="6">
        <f>IF(AD5=0,0.5*AD$2,AD5)</f>
        <v>20</v>
      </c>
      <c r="AF5" s="6">
        <v>25</v>
      </c>
      <c r="AG5" s="6">
        <f>IF(AF5=0,0.5*AF$2,AF5)</f>
        <v>25</v>
      </c>
      <c r="AH5" s="6">
        <v>20</v>
      </c>
      <c r="AI5" s="6">
        <f>IF(AH5=0,0.5*AH$2,AH5)</f>
        <v>20</v>
      </c>
      <c r="AJ5" s="6">
        <v>81.40000000000001</v>
      </c>
      <c r="AK5" s="6">
        <v>30</v>
      </c>
      <c r="AL5" s="6">
        <f>IF(AK5=0,0.5*AK$2,AK5)</f>
        <v>30</v>
      </c>
      <c r="AM5" s="6">
        <v>25</v>
      </c>
      <c r="AN5" s="6">
        <f>IF(AM5=0,0.5*AM$2,AM5)</f>
        <v>25</v>
      </c>
      <c r="AO5" s="6">
        <v>30</v>
      </c>
      <c r="AP5" s="6">
        <f>IF(AO5=0,0.5*AO$2,AO5)</f>
        <v>30</v>
      </c>
      <c r="AQ5" s="6">
        <v>24</v>
      </c>
      <c r="AR5" s="6">
        <f>IF(AQ5=0,0.5*AQ$2,AQ5)</f>
        <v>24</v>
      </c>
      <c r="AS5" s="6">
        <v>77.17</v>
      </c>
      <c r="AT5" s="6">
        <v>5</v>
      </c>
      <c r="AU5" s="3"/>
      <c r="AV5" t="s" s="2">
        <v>36</v>
      </c>
      <c r="AW5" s="5">
        <f>AC5+AE5+AG5+AI5+AJ5+AL5+AN5+AP5+AR5+W5+AT5+AU5</f>
        <v>367.57</v>
      </c>
      <c r="AX5" s="5">
        <f>AW5/4</f>
        <v>91.8925</v>
      </c>
      <c r="AY5" t="s" s="8">
        <f>IF(AX5&gt;=93,"A",IF(AX5&gt;=90,"A-",IF(AX5&gt;=87,"B+",IF(AX5&gt;=83,"B",IF(AX5&gt;=80,"B-",IF(AX5&gt;=77,"C+",IF(AX5&gt;=73,"C",IF(AX5&gt;=70,"C-",""))))))))</f>
        <v>39</v>
      </c>
      <c r="AZ5" t="s" s="8">
        <f>IF(AX5&gt;=70,"",IF(AX5&gt;=67,"D+",IF(AX5&gt;=63,"D",IF(AX5&gt;=60,"D-","F"))))</f>
      </c>
    </row>
    <row r="6" ht="15" customHeight="1">
      <c r="A6" t="s" s="2">
        <v>40</v>
      </c>
      <c r="B6" t="s" s="2">
        <v>41</v>
      </c>
      <c r="C6" t="s" s="7">
        <f>AV6</f>
        <v>42</v>
      </c>
      <c r="D6" t="s" s="2">
        <v>43</v>
      </c>
      <c r="E6" t="s" s="2">
        <v>44</v>
      </c>
      <c r="F6" s="6">
        <v>19</v>
      </c>
      <c r="G6" s="6">
        <v>16</v>
      </c>
      <c r="H6" s="6">
        <v>18</v>
      </c>
      <c r="I6" s="6">
        <v>20</v>
      </c>
      <c r="J6" s="6">
        <v>54.8</v>
      </c>
      <c r="K6" s="6">
        <v>29</v>
      </c>
      <c r="L6" s="6">
        <v>21</v>
      </c>
      <c r="M6" s="6">
        <v>22</v>
      </c>
      <c r="N6" s="6">
        <v>24</v>
      </c>
      <c r="O6" s="6">
        <v>45.65</v>
      </c>
      <c r="P6" s="6">
        <v>5</v>
      </c>
      <c r="Q6" s="6">
        <v>5</v>
      </c>
      <c r="R6" s="6">
        <v>140.39</v>
      </c>
      <c r="S6" s="6">
        <f>SUM(F6:Q6)</f>
        <v>279.45</v>
      </c>
      <c r="T6" s="5">
        <f>SUM(F6:Q6)/4</f>
        <v>69.8625</v>
      </c>
      <c r="U6" t="s" s="8">
        <f>IF(T6&gt;=93,"A",IF(T6&gt;=90,"A-",IF(T6&gt;=87,"B+",IF(T6&gt;=83,"B",IF(T6&gt;=80,"B-",IF(T6&gt;=77,"C+",IF(T6&gt;=73,"C",IF(T6&gt;=70,"C-",""))))))))</f>
      </c>
      <c r="V6" t="s" s="8">
        <f>IF(T6&gt;=70,"",IF(T6&gt;=67,"D+",IF(T6&gt;=63,"D",IF(T6&gt;=60,"D-","F"))))</f>
        <v>45</v>
      </c>
      <c r="W6" s="5">
        <f>IF(O6&lt;&gt;"",O6+6,"")</f>
        <v>51.65</v>
      </c>
      <c r="X6" s="5">
        <f>F6+G6+H6+I6+J6+K6+L6+M6+N6+W6+P6+Q6</f>
        <v>285.45</v>
      </c>
      <c r="Y6" s="9">
        <f>X6/4</f>
        <v>71.3625</v>
      </c>
      <c r="Z6" t="s" s="8">
        <f>IF(Y6&gt;=93,"A",IF(Y6&gt;=90,"A-",IF(Y6&gt;=87,"B+",IF(Y6&gt;=83,"B",IF(Y6&gt;=80,"B-",IF(Y6&gt;=77,"C+",IF(Y6&gt;=73,"C",IF(Y6&gt;=70,"C-",""))))))))</f>
        <v>46</v>
      </c>
      <c r="AA6" t="s" s="8">
        <f>IF(Y6&gt;=70,"",IF(Y6&gt;=67,"D+",IF(Y6&gt;=63,"D",IF(Y6&gt;=60,"D-","F"))))</f>
      </c>
      <c r="AB6" s="6">
        <v>19</v>
      </c>
      <c r="AC6" s="6">
        <f>IF(AB6=0,0.5*AB$2,AB6)</f>
        <v>19</v>
      </c>
      <c r="AD6" s="6">
        <v>16</v>
      </c>
      <c r="AE6" s="6">
        <f>IF(AD6=0,0.5*AD$2,AD6)</f>
        <v>16</v>
      </c>
      <c r="AF6" s="6">
        <v>18</v>
      </c>
      <c r="AG6" s="6">
        <f>IF(AF6=0,0.5*AF$2,AF6)</f>
        <v>18</v>
      </c>
      <c r="AH6" s="6">
        <v>20</v>
      </c>
      <c r="AI6" s="6">
        <f>IF(AH6=0,0.5*AH$2,AH6)</f>
        <v>20</v>
      </c>
      <c r="AJ6" s="6">
        <v>54.8</v>
      </c>
      <c r="AK6" s="6">
        <v>29</v>
      </c>
      <c r="AL6" s="6">
        <f>IF(AK6=0,0.5*AK$2,AK6)</f>
        <v>29</v>
      </c>
      <c r="AM6" s="6">
        <v>21</v>
      </c>
      <c r="AN6" s="6">
        <f>IF(AM6=0,0.5*AM$2,AM6)</f>
        <v>21</v>
      </c>
      <c r="AO6" s="6">
        <v>22</v>
      </c>
      <c r="AP6" s="6">
        <f>IF(AO6=0,0.5*AO$2,AO6)</f>
        <v>22</v>
      </c>
      <c r="AQ6" s="6">
        <v>24</v>
      </c>
      <c r="AR6" s="6">
        <f>IF(AQ6=0,0.5*AQ$2,AQ6)</f>
        <v>24</v>
      </c>
      <c r="AS6" s="6">
        <v>45.65</v>
      </c>
      <c r="AT6" s="6">
        <v>5</v>
      </c>
      <c r="AU6" s="6">
        <v>5</v>
      </c>
      <c r="AV6" t="s" s="2">
        <v>42</v>
      </c>
      <c r="AW6" s="5">
        <f>AC6+AE6+AG6+AI6+AJ6+AL6+AN6+AP6+AR6+W6+AT6+AU6</f>
        <v>285.45</v>
      </c>
      <c r="AX6" s="5">
        <f>AW6/4</f>
        <v>71.3625</v>
      </c>
      <c r="AY6" t="s" s="8">
        <f>IF(AX6&gt;=93,"A",IF(AX6&gt;=90,"A-",IF(AX6&gt;=87,"B+",IF(AX6&gt;=83,"B",IF(AX6&gt;=80,"B-",IF(AX6&gt;=77,"C+",IF(AX6&gt;=73,"C",IF(AX6&gt;=70,"C-",""))))))))</f>
        <v>46</v>
      </c>
      <c r="AZ6" t="s" s="8">
        <f>IF(AX6&gt;=70,"",IF(AX6&gt;=67,"D+",IF(AX6&gt;=63,"D",IF(AX6&gt;=60,"D-","F"))))</f>
      </c>
    </row>
    <row r="7" ht="15" customHeight="1">
      <c r="A7" t="s" s="2">
        <v>47</v>
      </c>
      <c r="B7" t="s" s="2">
        <v>48</v>
      </c>
      <c r="C7" t="s" s="7">
        <f>AV7</f>
        <v>33</v>
      </c>
      <c r="D7" t="s" s="2">
        <v>49</v>
      </c>
      <c r="E7" t="s" s="2">
        <v>50</v>
      </c>
      <c r="F7" s="6">
        <v>18</v>
      </c>
      <c r="G7" s="6">
        <v>13</v>
      </c>
      <c r="H7" s="6">
        <v>21</v>
      </c>
      <c r="I7" s="6">
        <v>11</v>
      </c>
      <c r="J7" s="6">
        <v>91.59999999999999</v>
      </c>
      <c r="K7" s="6">
        <v>22</v>
      </c>
      <c r="L7" s="6">
        <v>21</v>
      </c>
      <c r="M7" s="6">
        <v>26</v>
      </c>
      <c r="N7" s="6">
        <v>19</v>
      </c>
      <c r="O7" s="6">
        <v>70.65000000000001</v>
      </c>
      <c r="P7" s="3"/>
      <c r="Q7" s="3"/>
      <c r="R7" s="6">
        <v>148.79</v>
      </c>
      <c r="S7" s="6">
        <f>SUM(F7:Q7)</f>
        <v>313.25</v>
      </c>
      <c r="T7" s="5">
        <f>SUM(F7:Q7)/4</f>
        <v>78.3125</v>
      </c>
      <c r="U7" t="s" s="8">
        <f>IF(T7&gt;=93,"A",IF(T7&gt;=90,"A-",IF(T7&gt;=87,"B+",IF(T7&gt;=83,"B",IF(T7&gt;=80,"B-",IF(T7&gt;=77,"C+",IF(T7&gt;=73,"C",IF(T7&gt;=70,"C-",""))))))))</f>
        <v>51</v>
      </c>
      <c r="V7" t="s" s="8">
        <f>IF(T7&gt;=70,"",IF(T7&gt;=67,"D+",IF(T7&gt;=63,"D",IF(T7&gt;=60,"D-","F"))))</f>
      </c>
      <c r="W7" s="5">
        <f>IF(O7&lt;&gt;"",O7+6,"")</f>
        <v>76.65000000000001</v>
      </c>
      <c r="X7" s="5">
        <f>F7+G7+H7+I7+J7+K7+L7+M7+N7+W7+P7+Q7</f>
        <v>319.25</v>
      </c>
      <c r="Y7" s="9">
        <f>X7/4</f>
        <v>79.8125</v>
      </c>
      <c r="Z7" t="s" s="8">
        <f>IF(Y7&gt;=93,"A",IF(Y7&gt;=90,"A-",IF(Y7&gt;=87,"B+",IF(Y7&gt;=83,"B",IF(Y7&gt;=80,"B-",IF(Y7&gt;=77,"C+",IF(Y7&gt;=73,"C",IF(Y7&gt;=70,"C-",""))))))))</f>
        <v>51</v>
      </c>
      <c r="AA7" t="s" s="8">
        <f>IF(Y7&gt;=70,"",IF(Y7&gt;=67,"D+",IF(Y7&gt;=63,"D",IF(Y7&gt;=60,"D-","F"))))</f>
      </c>
      <c r="AB7" s="6">
        <v>18</v>
      </c>
      <c r="AC7" s="6">
        <f>IF(AB7=0,0.5*AB$2,AB7)</f>
        <v>18</v>
      </c>
      <c r="AD7" s="6">
        <v>13</v>
      </c>
      <c r="AE7" s="6">
        <f>IF(AD7=0,0.5*AD$2,AD7)</f>
        <v>13</v>
      </c>
      <c r="AF7" s="6">
        <v>21</v>
      </c>
      <c r="AG7" s="6">
        <f>IF(AF7=0,0.5*AF$2,AF7)</f>
        <v>21</v>
      </c>
      <c r="AH7" s="6">
        <v>11</v>
      </c>
      <c r="AI7" s="6">
        <f>IF(AH7=0,0.5*AH$2,AH7)</f>
        <v>11</v>
      </c>
      <c r="AJ7" s="6">
        <v>91.59999999999999</v>
      </c>
      <c r="AK7" s="6">
        <v>22</v>
      </c>
      <c r="AL7" s="6">
        <f>IF(AK7=0,0.5*AK$2,AK7)</f>
        <v>22</v>
      </c>
      <c r="AM7" s="6">
        <v>21</v>
      </c>
      <c r="AN7" s="6">
        <f>IF(AM7=0,0.5*AM$2,AM7)</f>
        <v>21</v>
      </c>
      <c r="AO7" s="6">
        <v>26</v>
      </c>
      <c r="AP7" s="6">
        <f>IF(AO7=0,0.5*AO$2,AO7)</f>
        <v>26</v>
      </c>
      <c r="AQ7" s="6">
        <v>19</v>
      </c>
      <c r="AR7" s="6">
        <f>IF(AQ7=0,0.5*AQ$2,AQ7)</f>
        <v>19</v>
      </c>
      <c r="AS7" s="6">
        <v>70.65000000000001</v>
      </c>
      <c r="AT7" s="3"/>
      <c r="AU7" s="3"/>
      <c r="AV7" t="s" s="2">
        <v>33</v>
      </c>
      <c r="AW7" s="5">
        <f>AC7+AE7+AG7+AI7+AJ7+AL7+AN7+AP7+AR7+W7+AT7+AU7</f>
        <v>319.25</v>
      </c>
      <c r="AX7" s="5">
        <f>AW7/4</f>
        <v>79.8125</v>
      </c>
      <c r="AY7" t="s" s="8">
        <f>IF(AX7&gt;=93,"A",IF(AX7&gt;=90,"A-",IF(AX7&gt;=87,"B+",IF(AX7&gt;=83,"B",IF(AX7&gt;=80,"B-",IF(AX7&gt;=77,"C+",IF(AX7&gt;=73,"C",IF(AX7&gt;=70,"C-",""))))))))</f>
        <v>51</v>
      </c>
      <c r="AZ7" t="s" s="8">
        <f>IF(AX7&gt;=70,"",IF(AX7&gt;=67,"D+",IF(AX7&gt;=63,"D",IF(AX7&gt;=60,"D-","F"))))</f>
      </c>
    </row>
    <row r="8" ht="15" customHeight="1">
      <c r="A8" t="s" s="2">
        <v>52</v>
      </c>
      <c r="B8" t="s" s="2">
        <v>53</v>
      </c>
      <c r="C8" t="s" s="7">
        <f>AV8</f>
        <v>30</v>
      </c>
      <c r="D8" t="s" s="2">
        <v>54</v>
      </c>
      <c r="E8" t="s" s="2">
        <v>55</v>
      </c>
      <c r="F8" s="6">
        <v>22</v>
      </c>
      <c r="G8" s="6">
        <v>11</v>
      </c>
      <c r="H8" s="6">
        <v>17</v>
      </c>
      <c r="I8" s="6">
        <v>16</v>
      </c>
      <c r="J8" s="6">
        <v>80.3</v>
      </c>
      <c r="K8" s="6">
        <v>10</v>
      </c>
      <c r="L8" s="6">
        <v>22</v>
      </c>
      <c r="M8" s="6">
        <v>24</v>
      </c>
      <c r="N8" s="6">
        <v>25</v>
      </c>
      <c r="O8" s="6">
        <v>93.48</v>
      </c>
      <c r="P8" s="6">
        <v>5</v>
      </c>
      <c r="Q8" s="3"/>
      <c r="R8" s="6">
        <v>159.9</v>
      </c>
      <c r="S8" s="6">
        <f>SUM(F8:Q8)</f>
        <v>325.78</v>
      </c>
      <c r="T8" s="5">
        <f>SUM(F8:Q8)/4</f>
        <v>81.44500000000001</v>
      </c>
      <c r="U8" t="s" s="8">
        <f>IF(T8&gt;=93,"A",IF(T8&gt;=90,"A-",IF(T8&gt;=87,"B+",IF(T8&gt;=83,"B",IF(T8&gt;=80,"B-",IF(T8&gt;=77,"C+",IF(T8&gt;=73,"C",IF(T8&gt;=70,"C-",""))))))))</f>
        <v>33</v>
      </c>
      <c r="V8" t="s" s="8">
        <f>IF(T8&gt;=70,"",IF(T8&gt;=67,"D+",IF(T8&gt;=63,"D",IF(T8&gt;=60,"D-","F"))))</f>
      </c>
      <c r="W8" s="5">
        <f>IF(O8&lt;&gt;"",O8+6,"")</f>
        <v>99.48</v>
      </c>
      <c r="X8" s="5">
        <f>F8+G8+H8+I8+J8+K8+L8+M8+N8+W8+P8+Q8</f>
        <v>331.78</v>
      </c>
      <c r="Y8" s="9">
        <f>X8/4</f>
        <v>82.94500000000001</v>
      </c>
      <c r="Z8" t="s" s="8">
        <f>IF(Y8&gt;=93,"A",IF(Y8&gt;=90,"A-",IF(Y8&gt;=87,"B+",IF(Y8&gt;=83,"B",IF(Y8&gt;=80,"B-",IF(Y8&gt;=77,"C+",IF(Y8&gt;=73,"C",IF(Y8&gt;=70,"C-",""))))))))</f>
        <v>33</v>
      </c>
      <c r="AA8" t="s" s="8">
        <f>IF(Y8&gt;=70,"",IF(Y8&gt;=67,"D+",IF(Y8&gt;=63,"D",IF(Y8&gt;=60,"D-","F"))))</f>
      </c>
      <c r="AB8" s="6">
        <v>22</v>
      </c>
      <c r="AC8" s="6">
        <f>IF(AB8=0,0.5*AB$2,AB8)</f>
        <v>22</v>
      </c>
      <c r="AD8" s="6">
        <v>11</v>
      </c>
      <c r="AE8" s="6">
        <f>IF(AD8=0,0.5*AD$2,AD8)</f>
        <v>11</v>
      </c>
      <c r="AF8" s="6">
        <v>17</v>
      </c>
      <c r="AG8" s="6">
        <f>IF(AF8=0,0.5*AF$2,AF8)</f>
        <v>17</v>
      </c>
      <c r="AH8" s="6">
        <v>16</v>
      </c>
      <c r="AI8" s="6">
        <f>IF(AH8=0,0.5*AH$2,AH8)</f>
        <v>16</v>
      </c>
      <c r="AJ8" s="6">
        <v>80.3</v>
      </c>
      <c r="AK8" s="6">
        <v>10</v>
      </c>
      <c r="AL8" s="6">
        <f>IF(AK8=0,0.5*AK$2,AK8)</f>
        <v>10</v>
      </c>
      <c r="AM8" s="6">
        <v>22</v>
      </c>
      <c r="AN8" s="6">
        <f>IF(AM8=0,0.5*AM$2,AM8)</f>
        <v>22</v>
      </c>
      <c r="AO8" s="6">
        <v>24</v>
      </c>
      <c r="AP8" s="6">
        <f>IF(AO8=0,0.5*AO$2,AO8)</f>
        <v>24</v>
      </c>
      <c r="AQ8" s="6">
        <v>25</v>
      </c>
      <c r="AR8" s="6">
        <f>IF(AQ8=0,0.5*AQ$2,AQ8)</f>
        <v>25</v>
      </c>
      <c r="AS8" s="6">
        <v>93.48</v>
      </c>
      <c r="AT8" s="6">
        <v>5</v>
      </c>
      <c r="AU8" s="3"/>
      <c r="AV8" t="s" s="2">
        <v>30</v>
      </c>
      <c r="AW8" s="5">
        <f>AC8+AE8+AG8+AI8+AJ8+AL8+AN8+AP8+AR8+W8+AT8+AU8</f>
        <v>331.78</v>
      </c>
      <c r="AX8" s="5">
        <f>AW8/4</f>
        <v>82.94500000000001</v>
      </c>
      <c r="AY8" t="s" s="8">
        <f>IF(AX8&gt;=93,"A",IF(AX8&gt;=90,"A-",IF(AX8&gt;=87,"B+",IF(AX8&gt;=83,"B",IF(AX8&gt;=80,"B-",IF(AX8&gt;=77,"C+",IF(AX8&gt;=73,"C",IF(AX8&gt;=70,"C-",""))))))))</f>
        <v>33</v>
      </c>
      <c r="AZ8" t="s" s="8">
        <f>IF(AX8&gt;=70,"",IF(AX8&gt;=67,"D+",IF(AX8&gt;=63,"D",IF(AX8&gt;=60,"D-","F"))))</f>
      </c>
    </row>
    <row r="9" ht="15" customHeight="1">
      <c r="A9" t="s" s="2">
        <v>56</v>
      </c>
      <c r="B9" t="s" s="2">
        <v>57</v>
      </c>
      <c r="C9" t="s" s="7">
        <f>AV9</f>
        <v>30</v>
      </c>
      <c r="D9" t="s" s="2">
        <v>58</v>
      </c>
      <c r="E9" t="s" s="2">
        <v>59</v>
      </c>
      <c r="F9" s="6">
        <v>24</v>
      </c>
      <c r="G9" s="6">
        <v>18</v>
      </c>
      <c r="H9" s="6">
        <v>19</v>
      </c>
      <c r="I9" s="6">
        <v>20</v>
      </c>
      <c r="J9" s="6">
        <v>76.3</v>
      </c>
      <c r="K9" s="6">
        <v>22</v>
      </c>
      <c r="L9" s="6">
        <v>25</v>
      </c>
      <c r="M9" s="6">
        <v>29</v>
      </c>
      <c r="N9" s="6">
        <v>25</v>
      </c>
      <c r="O9" s="6">
        <v>71.73999999999999</v>
      </c>
      <c r="P9" s="6">
        <v>5</v>
      </c>
      <c r="Q9" s="3"/>
      <c r="R9" s="6">
        <v>163.42</v>
      </c>
      <c r="S9" s="6">
        <f>SUM(F9:Q9)</f>
        <v>335.04</v>
      </c>
      <c r="T9" s="5">
        <f>SUM(F9:Q9)/4</f>
        <v>83.76000000000001</v>
      </c>
      <c r="U9" t="s" s="8">
        <f>IF(T9&gt;=93,"A",IF(T9&gt;=90,"A-",IF(T9&gt;=87,"B+",IF(T9&gt;=83,"B",IF(T9&gt;=80,"B-",IF(T9&gt;=77,"C+",IF(T9&gt;=73,"C",IF(T9&gt;=70,"C-",""))))))))</f>
        <v>30</v>
      </c>
      <c r="V9" t="s" s="8">
        <f>IF(T9&gt;=70,"",IF(T9&gt;=67,"D+",IF(T9&gt;=63,"D",IF(T9&gt;=60,"D-","F"))))</f>
      </c>
      <c r="W9" s="5">
        <f>IF(O9&lt;&gt;"",O9+6,"")</f>
        <v>77.73999999999999</v>
      </c>
      <c r="X9" s="5">
        <f>F9+G9+H9+I9+J9+K9+L9+M9+N9+W9+P9+Q9</f>
        <v>341.04</v>
      </c>
      <c r="Y9" s="9">
        <f>X9/4</f>
        <v>85.26000000000001</v>
      </c>
      <c r="Z9" t="s" s="8">
        <f>IF(Y9&gt;=93,"A",IF(Y9&gt;=90,"A-",IF(Y9&gt;=87,"B+",IF(Y9&gt;=83,"B",IF(Y9&gt;=80,"B-",IF(Y9&gt;=77,"C+",IF(Y9&gt;=73,"C",IF(Y9&gt;=70,"C-",""))))))))</f>
        <v>30</v>
      </c>
      <c r="AA9" t="s" s="8">
        <f>IF(Y9&gt;=70,"",IF(Y9&gt;=67,"D+",IF(Y9&gt;=63,"D",IF(Y9&gt;=60,"D-","F"))))</f>
      </c>
      <c r="AB9" s="6">
        <v>24</v>
      </c>
      <c r="AC9" s="6">
        <f>IF(AB9=0,0.5*AB$2,AB9)</f>
        <v>24</v>
      </c>
      <c r="AD9" s="6">
        <v>18</v>
      </c>
      <c r="AE9" s="6">
        <f>IF(AD9=0,0.5*AD$2,AD9)</f>
        <v>18</v>
      </c>
      <c r="AF9" s="6">
        <v>19</v>
      </c>
      <c r="AG9" s="6">
        <f>IF(AF9=0,0.5*AF$2,AF9)</f>
        <v>19</v>
      </c>
      <c r="AH9" s="6">
        <v>20</v>
      </c>
      <c r="AI9" s="6">
        <f>IF(AH9=0,0.5*AH$2,AH9)</f>
        <v>20</v>
      </c>
      <c r="AJ9" s="6">
        <v>76.3</v>
      </c>
      <c r="AK9" s="6">
        <v>22</v>
      </c>
      <c r="AL9" s="6">
        <f>IF(AK9=0,0.5*AK$2,AK9)</f>
        <v>22</v>
      </c>
      <c r="AM9" s="6">
        <v>25</v>
      </c>
      <c r="AN9" s="6">
        <f>IF(AM9=0,0.5*AM$2,AM9)</f>
        <v>25</v>
      </c>
      <c r="AO9" s="6">
        <v>29</v>
      </c>
      <c r="AP9" s="6">
        <f>IF(AO9=0,0.5*AO$2,AO9)</f>
        <v>29</v>
      </c>
      <c r="AQ9" s="6">
        <v>25</v>
      </c>
      <c r="AR9" s="6">
        <f>IF(AQ9=0,0.5*AQ$2,AQ9)</f>
        <v>25</v>
      </c>
      <c r="AS9" s="6">
        <v>71.73999999999999</v>
      </c>
      <c r="AT9" s="6">
        <v>5</v>
      </c>
      <c r="AU9" s="3"/>
      <c r="AV9" t="s" s="2">
        <v>30</v>
      </c>
      <c r="AW9" s="5">
        <f>AC9+AE9+AG9+AI9+AJ9+AL9+AN9+AP9+AR9+W9+AT9+AU9</f>
        <v>341.04</v>
      </c>
      <c r="AX9" s="5">
        <f>AW9/4</f>
        <v>85.26000000000001</v>
      </c>
      <c r="AY9" t="s" s="8">
        <f>IF(AX9&gt;=93,"A",IF(AX9&gt;=90,"A-",IF(AX9&gt;=87,"B+",IF(AX9&gt;=83,"B",IF(AX9&gt;=80,"B-",IF(AX9&gt;=77,"C+",IF(AX9&gt;=73,"C",IF(AX9&gt;=70,"C-",""))))))))</f>
        <v>30</v>
      </c>
      <c r="AZ9" t="s" s="8">
        <f>IF(AX9&gt;=70,"",IF(AX9&gt;=67,"D+",IF(AX9&gt;=63,"D",IF(AX9&gt;=60,"D-","F"))))</f>
      </c>
    </row>
    <row r="10" ht="15" customHeight="1">
      <c r="A10" t="s" s="2">
        <v>60</v>
      </c>
      <c r="B10" t="s" s="2">
        <v>61</v>
      </c>
      <c r="C10" t="s" s="7">
        <f>AV10</f>
        <v>30</v>
      </c>
      <c r="D10" t="s" s="2">
        <v>62</v>
      </c>
      <c r="E10" t="s" s="2">
        <v>63</v>
      </c>
      <c r="F10" s="6">
        <v>24</v>
      </c>
      <c r="G10" s="6">
        <v>15</v>
      </c>
      <c r="H10" s="6">
        <v>17</v>
      </c>
      <c r="I10" s="6">
        <v>20</v>
      </c>
      <c r="J10" s="6">
        <v>72.2</v>
      </c>
      <c r="K10" s="6">
        <v>30</v>
      </c>
      <c r="L10" s="6">
        <v>25</v>
      </c>
      <c r="M10" s="6">
        <v>24</v>
      </c>
      <c r="N10" s="6">
        <v>24</v>
      </c>
      <c r="O10" s="6">
        <v>69.56999999999999</v>
      </c>
      <c r="P10" s="6">
        <v>5</v>
      </c>
      <c r="Q10" s="3"/>
      <c r="R10" s="6">
        <v>159.89</v>
      </c>
      <c r="S10" s="6">
        <f>SUM(F10:Q10)</f>
        <v>325.77</v>
      </c>
      <c r="T10" s="5">
        <f>SUM(F10:Q10)/4</f>
        <v>81.4425</v>
      </c>
      <c r="U10" t="s" s="8">
        <f>IF(T10&gt;=93,"A",IF(T10&gt;=90,"A-",IF(T10&gt;=87,"B+",IF(T10&gt;=83,"B",IF(T10&gt;=80,"B-",IF(T10&gt;=77,"C+",IF(T10&gt;=73,"C",IF(T10&gt;=70,"C-",""))))))))</f>
        <v>33</v>
      </c>
      <c r="V10" t="s" s="8">
        <f>IF(T10&gt;=70,"",IF(T10&gt;=67,"D+",IF(T10&gt;=63,"D",IF(T10&gt;=60,"D-","F"))))</f>
      </c>
      <c r="W10" s="5">
        <f>IF(O10&lt;&gt;"",O10+6,"")</f>
        <v>75.56999999999999</v>
      </c>
      <c r="X10" s="5">
        <f>F10+G10+H10+I10+J10+K10+L10+M10+N10+W10+P10+Q10</f>
        <v>331.77</v>
      </c>
      <c r="Y10" s="9">
        <f>X10/4</f>
        <v>82.9425</v>
      </c>
      <c r="Z10" t="s" s="8">
        <f>IF(Y10&gt;=93,"A",IF(Y10&gt;=90,"A-",IF(Y10&gt;=87,"B+",IF(Y10&gt;=83,"B",IF(Y10&gt;=80,"B-",IF(Y10&gt;=77,"C+",IF(Y10&gt;=73,"C",IF(Y10&gt;=70,"C-",""))))))))</f>
        <v>33</v>
      </c>
      <c r="AA10" t="s" s="8">
        <f>IF(Y10&gt;=70,"",IF(Y10&gt;=67,"D+",IF(Y10&gt;=63,"D",IF(Y10&gt;=60,"D-","F"))))</f>
      </c>
      <c r="AB10" s="6">
        <v>24</v>
      </c>
      <c r="AC10" s="6">
        <f>IF(AB10=0,0.5*AB$2,AB10)</f>
        <v>24</v>
      </c>
      <c r="AD10" s="6">
        <v>15</v>
      </c>
      <c r="AE10" s="6">
        <f>IF(AD10=0,0.5*AD$2,AD10)</f>
        <v>15</v>
      </c>
      <c r="AF10" s="6">
        <v>17</v>
      </c>
      <c r="AG10" s="6">
        <f>IF(AF10=0,0.5*AF$2,AF10)</f>
        <v>17</v>
      </c>
      <c r="AH10" s="6">
        <v>20</v>
      </c>
      <c r="AI10" s="6">
        <f>IF(AH10=0,0.5*AH$2,AH10)</f>
        <v>20</v>
      </c>
      <c r="AJ10" s="6">
        <v>72.2</v>
      </c>
      <c r="AK10" s="6">
        <v>30</v>
      </c>
      <c r="AL10" s="6">
        <f>IF(AK10=0,0.5*AK$2,AK10)</f>
        <v>30</v>
      </c>
      <c r="AM10" s="6">
        <v>25</v>
      </c>
      <c r="AN10" s="6">
        <f>IF(AM10=0,0.5*AM$2,AM10)</f>
        <v>25</v>
      </c>
      <c r="AO10" s="6">
        <v>24</v>
      </c>
      <c r="AP10" s="6">
        <f>IF(AO10=0,0.5*AO$2,AO10)</f>
        <v>24</v>
      </c>
      <c r="AQ10" s="6">
        <v>24</v>
      </c>
      <c r="AR10" s="6">
        <f>IF(AQ10=0,0.5*AQ$2,AQ10)</f>
        <v>24</v>
      </c>
      <c r="AS10" s="6">
        <v>69.56999999999999</v>
      </c>
      <c r="AT10" s="6">
        <v>5</v>
      </c>
      <c r="AU10" s="3"/>
      <c r="AV10" t="s" s="2">
        <v>30</v>
      </c>
      <c r="AW10" s="5">
        <f>AC10+AE10+AG10+AI10+AJ10+AL10+AN10+AP10+AR10+W10+AT10+AU10</f>
        <v>331.77</v>
      </c>
      <c r="AX10" s="5">
        <f>AW10/4</f>
        <v>82.9425</v>
      </c>
      <c r="AY10" t="s" s="8">
        <f>IF(AX10&gt;=93,"A",IF(AX10&gt;=90,"A-",IF(AX10&gt;=87,"B+",IF(AX10&gt;=83,"B",IF(AX10&gt;=80,"B-",IF(AX10&gt;=77,"C+",IF(AX10&gt;=73,"C",IF(AX10&gt;=70,"C-",""))))))))</f>
        <v>33</v>
      </c>
      <c r="AZ10" t="s" s="8">
        <f>IF(AX10&gt;=70,"",IF(AX10&gt;=67,"D+",IF(AX10&gt;=63,"D",IF(AX10&gt;=60,"D-","F"))))</f>
      </c>
    </row>
    <row r="11" ht="15" customHeight="1">
      <c r="A11" t="s" s="2">
        <v>64</v>
      </c>
      <c r="B11" t="s" s="2">
        <v>65</v>
      </c>
      <c r="C11" t="s" s="7">
        <f>AV11</f>
        <v>25</v>
      </c>
      <c r="D11" t="s" s="2">
        <v>66</v>
      </c>
      <c r="E11" t="s" s="2">
        <v>67</v>
      </c>
      <c r="F11" s="6">
        <v>0</v>
      </c>
      <c r="G11" s="6">
        <v>10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3"/>
      <c r="Q11" s="3"/>
      <c r="R11" s="6">
        <v>6.33</v>
      </c>
      <c r="S11" s="6">
        <f>SUM(F11:Q11)</f>
        <v>10</v>
      </c>
      <c r="T11" s="5">
        <f>SUM(F11:Q11)/4</f>
        <v>2.5</v>
      </c>
      <c r="U11" t="s" s="8">
        <f>IF(T11&gt;=93,"A",IF(T11&gt;=90,"A-",IF(T11&gt;=87,"B+",IF(T11&gt;=83,"B",IF(T11&gt;=80,"B-",IF(T11&gt;=77,"C+",IF(T11&gt;=73,"C",IF(T11&gt;=70,"C-",""))))))))</f>
      </c>
      <c r="V11" t="s" s="8">
        <f>IF(T11&gt;=70,"",IF(T11&gt;=67,"D+",IF(T11&gt;=63,"D",IF(T11&gt;=60,"D-","F"))))</f>
        <v>25</v>
      </c>
      <c r="W11" s="5">
        <f>IF(O11&lt;&gt;"",O11+6,"")</f>
        <v>6</v>
      </c>
      <c r="X11" s="5">
        <f>F11+G11+H11+I11+J11+K11+L11+M11+N11+W11+P11+Q11</f>
        <v>16</v>
      </c>
      <c r="Y11" s="9">
        <f>X11/4</f>
        <v>4</v>
      </c>
      <c r="Z11" t="s" s="8">
        <f>IF(Y11&gt;=93,"A",IF(Y11&gt;=90,"A-",IF(Y11&gt;=87,"B+",IF(Y11&gt;=83,"B",IF(Y11&gt;=80,"B-",IF(Y11&gt;=77,"C+",IF(Y11&gt;=73,"C",IF(Y11&gt;=70,"C-",""))))))))</f>
      </c>
      <c r="AA11" t="s" s="8">
        <f>IF(Y11&gt;=70,"",IF(Y11&gt;=67,"D+",IF(Y11&gt;=63,"D",IF(Y11&gt;=60,"D-","F"))))</f>
        <v>25</v>
      </c>
      <c r="AB11" s="6">
        <v>0</v>
      </c>
      <c r="AC11" s="6">
        <f>IF(AB11=0,0.5*AB$2,AB11)</f>
        <v>12.5</v>
      </c>
      <c r="AD11" s="6">
        <v>10</v>
      </c>
      <c r="AE11" s="6">
        <f>IF(AD11=0,0.5*AD$2,AD11)</f>
        <v>10</v>
      </c>
      <c r="AF11" s="6">
        <v>0</v>
      </c>
      <c r="AG11" s="6">
        <f>IF(AF11=0,0.5*AF$2,AF11)</f>
        <v>12.5</v>
      </c>
      <c r="AH11" s="6">
        <v>0</v>
      </c>
      <c r="AI11" s="6">
        <f>IF(AH11=0,0.5*AH$2,AH11)</f>
        <v>10</v>
      </c>
      <c r="AJ11" s="6">
        <v>0</v>
      </c>
      <c r="AK11" s="6">
        <v>0</v>
      </c>
      <c r="AL11" s="6">
        <f>IF(AK11=0,0.5*AK$2,AK11)</f>
        <v>15</v>
      </c>
      <c r="AM11" s="6">
        <v>0</v>
      </c>
      <c r="AN11" s="6">
        <f>IF(AM11=0,0.5*AM$2,AM11)</f>
        <v>12.5</v>
      </c>
      <c r="AO11" s="6">
        <v>0</v>
      </c>
      <c r="AP11" s="6">
        <f>IF(AO11=0,0.5*AO$2,AO11)</f>
        <v>15</v>
      </c>
      <c r="AQ11" s="6">
        <v>0</v>
      </c>
      <c r="AR11" s="6">
        <f>IF(AQ11=0,0.5*AQ$2,AQ11)</f>
        <v>12.5</v>
      </c>
      <c r="AS11" s="6">
        <v>0</v>
      </c>
      <c r="AT11" s="3"/>
      <c r="AU11" s="3"/>
      <c r="AV11" t="s" s="2">
        <v>25</v>
      </c>
      <c r="AW11" s="5">
        <f>AC11+AE11+AG11+AI11+AJ11+AL11+AN11+AP11+AR11+W11+AT11+AU11</f>
        <v>106</v>
      </c>
      <c r="AX11" s="5">
        <f>AW11/4</f>
        <v>26.5</v>
      </c>
      <c r="AY11" t="s" s="8">
        <f>IF(AX11&gt;=93,"A",IF(AX11&gt;=90,"A-",IF(AX11&gt;=87,"B+",IF(AX11&gt;=83,"B",IF(AX11&gt;=80,"B-",IF(AX11&gt;=77,"C+",IF(AX11&gt;=73,"C",IF(AX11&gt;=70,"C-",""))))))))</f>
      </c>
      <c r="AZ11" t="s" s="8">
        <f>IF(AX11&gt;=70,"",IF(AX11&gt;=67,"D+",IF(AX11&gt;=63,"D",IF(AX11&gt;=60,"D-","F"))))</f>
        <v>25</v>
      </c>
    </row>
    <row r="12" ht="15" customHeight="1">
      <c r="A12" t="s" s="2">
        <v>68</v>
      </c>
      <c r="B12" t="s" s="2">
        <v>69</v>
      </c>
      <c r="C12" t="s" s="7">
        <f>AV12</f>
        <v>70</v>
      </c>
      <c r="D12" t="s" s="2">
        <v>71</v>
      </c>
      <c r="E12" t="s" s="2">
        <v>72</v>
      </c>
      <c r="F12" s="6">
        <v>19</v>
      </c>
      <c r="G12" s="6">
        <v>14</v>
      </c>
      <c r="H12" s="6">
        <v>19</v>
      </c>
      <c r="I12" s="6">
        <v>14</v>
      </c>
      <c r="J12" s="6">
        <v>55.9</v>
      </c>
      <c r="K12" s="6">
        <v>27</v>
      </c>
      <c r="L12" s="6">
        <v>25</v>
      </c>
      <c r="M12" s="6">
        <v>0</v>
      </c>
      <c r="N12" s="6">
        <v>25</v>
      </c>
      <c r="O12" s="6">
        <v>53.26</v>
      </c>
      <c r="P12" s="6">
        <v>5</v>
      </c>
      <c r="Q12" s="3"/>
      <c r="R12" s="6">
        <v>133.82</v>
      </c>
      <c r="S12" s="6">
        <f>SUM(F12:Q12)</f>
        <v>257.16</v>
      </c>
      <c r="T12" s="5">
        <f>SUM(F12:Q12)/4</f>
        <v>64.28999999999999</v>
      </c>
      <c r="U12" t="s" s="8">
        <f>IF(T12&gt;=93,"A",IF(T12&gt;=90,"A-",IF(T12&gt;=87,"B+",IF(T12&gt;=83,"B",IF(T12&gt;=80,"B-",IF(T12&gt;=77,"C+",IF(T12&gt;=73,"C",IF(T12&gt;=70,"C-",""))))))))</f>
      </c>
      <c r="V12" t="s" s="8">
        <f>IF(T12&gt;=70,"",IF(T12&gt;=67,"D+",IF(T12&gt;=63,"D",IF(T12&gt;=60,"D-","F"))))</f>
        <v>70</v>
      </c>
      <c r="W12" s="5">
        <f>IF(O12&lt;&gt;"",O12+6,"")</f>
        <v>59.26</v>
      </c>
      <c r="X12" s="5">
        <f>F12+G12+H12+I12+J12+K12+L12+M12+N12+W12+P12+Q12</f>
        <v>263.16</v>
      </c>
      <c r="Y12" s="9">
        <f>X12/4</f>
        <v>65.79000000000001</v>
      </c>
      <c r="Z12" t="s" s="8">
        <f>IF(Y12&gt;=93,"A",IF(Y12&gt;=90,"A-",IF(Y12&gt;=87,"B+",IF(Y12&gt;=83,"B",IF(Y12&gt;=80,"B-",IF(Y12&gt;=77,"C+",IF(Y12&gt;=73,"C",IF(Y12&gt;=70,"C-",""))))))))</f>
      </c>
      <c r="AA12" t="s" s="8">
        <f>IF(Y12&gt;=70,"",IF(Y12&gt;=67,"D+",IF(Y12&gt;=63,"D",IF(Y12&gt;=60,"D-","F"))))</f>
        <v>70</v>
      </c>
      <c r="AB12" s="6">
        <v>19</v>
      </c>
      <c r="AC12" s="6">
        <f>IF(AB12=0,0.5*AB$2,AB12)</f>
        <v>19</v>
      </c>
      <c r="AD12" s="6">
        <v>14</v>
      </c>
      <c r="AE12" s="6">
        <f>IF(AD12=0,0.5*AD$2,AD12)</f>
        <v>14</v>
      </c>
      <c r="AF12" s="6">
        <v>19</v>
      </c>
      <c r="AG12" s="6">
        <f>IF(AF12=0,0.5*AF$2,AF12)</f>
        <v>19</v>
      </c>
      <c r="AH12" s="6">
        <v>14</v>
      </c>
      <c r="AI12" s="6">
        <f>IF(AH12=0,0.5*AH$2,AH12)</f>
        <v>14</v>
      </c>
      <c r="AJ12" s="6">
        <v>55.9</v>
      </c>
      <c r="AK12" s="6">
        <v>27</v>
      </c>
      <c r="AL12" s="6">
        <f>IF(AK12=0,0.5*AK$2,AK12)</f>
        <v>27</v>
      </c>
      <c r="AM12" s="6">
        <v>25</v>
      </c>
      <c r="AN12" s="6">
        <f>IF(AM12=0,0.5*AM$2,AM12)</f>
        <v>25</v>
      </c>
      <c r="AO12" s="6">
        <v>0</v>
      </c>
      <c r="AP12" s="6">
        <f>IF(AO12=0,0.5*AO$2,AO12)</f>
        <v>15</v>
      </c>
      <c r="AQ12" s="6">
        <v>25</v>
      </c>
      <c r="AR12" s="6">
        <f>IF(AQ12=0,0.5*AQ$2,AQ12)</f>
        <v>25</v>
      </c>
      <c r="AS12" s="6">
        <v>53.26</v>
      </c>
      <c r="AT12" s="6">
        <v>5</v>
      </c>
      <c r="AU12" s="3"/>
      <c r="AV12" t="s" s="2">
        <v>70</v>
      </c>
      <c r="AW12" s="5">
        <f>AC12+AE12+AG12+AI12+AJ12+AL12+AN12+AP12+AR12+W12+AT12+AU12</f>
        <v>278.16</v>
      </c>
      <c r="AX12" s="5">
        <f>AW12/4</f>
        <v>69.54000000000001</v>
      </c>
      <c r="AY12" t="s" s="8">
        <f>IF(AX12&gt;=93,"A",IF(AX12&gt;=90,"A-",IF(AX12&gt;=87,"B+",IF(AX12&gt;=83,"B",IF(AX12&gt;=80,"B-",IF(AX12&gt;=77,"C+",IF(AX12&gt;=73,"C",IF(AX12&gt;=70,"C-",""))))))))</f>
      </c>
      <c r="AZ12" t="s" s="8">
        <f>IF(AX12&gt;=70,"",IF(AX12&gt;=67,"D+",IF(AX12&gt;=63,"D",IF(AX12&gt;=60,"D-","F"))))</f>
        <v>45</v>
      </c>
    </row>
    <row r="13" ht="15" customHeight="1">
      <c r="A13" t="s" s="2">
        <v>73</v>
      </c>
      <c r="B13" t="s" s="2">
        <v>74</v>
      </c>
      <c r="C13" t="s" s="7">
        <f>AV13</f>
        <v>75</v>
      </c>
      <c r="D13" t="s" s="2">
        <v>76</v>
      </c>
      <c r="E13" t="s" s="2">
        <v>77</v>
      </c>
      <c r="F13" s="6">
        <v>25</v>
      </c>
      <c r="G13" s="6">
        <v>20</v>
      </c>
      <c r="H13" s="6">
        <v>25</v>
      </c>
      <c r="I13" s="6">
        <v>20</v>
      </c>
      <c r="J13" s="6">
        <v>100</v>
      </c>
      <c r="K13" s="6">
        <v>30</v>
      </c>
      <c r="L13" s="6">
        <v>25</v>
      </c>
      <c r="M13" s="6">
        <v>29</v>
      </c>
      <c r="N13" s="6">
        <v>25</v>
      </c>
      <c r="O13" s="6">
        <v>95.65000000000001</v>
      </c>
      <c r="P13" s="6">
        <v>5</v>
      </c>
      <c r="Q13" s="3"/>
      <c r="R13" s="6">
        <v>187.97</v>
      </c>
      <c r="S13" s="6">
        <f>SUM(F13:Q13)</f>
        <v>399.65</v>
      </c>
      <c r="T13" s="5">
        <f>SUM(F13:Q13)/4</f>
        <v>99.91249999999999</v>
      </c>
      <c r="U13" t="s" s="8">
        <f>IF(T13&gt;=93,"A",IF(T13&gt;=90,"A-",IF(T13&gt;=87,"B+",IF(T13&gt;=83,"B",IF(T13&gt;=80,"B-",IF(T13&gt;=77,"C+",IF(T13&gt;=73,"C",IF(T13&gt;=70,"C-",""))))))))</f>
        <v>36</v>
      </c>
      <c r="V13" t="s" s="8">
        <f>IF(T13&gt;=70,"",IF(T13&gt;=67,"D+",IF(T13&gt;=63,"D",IF(T13&gt;=60,"D-","F"))))</f>
      </c>
      <c r="W13" s="5">
        <f>IF(O13&lt;&gt;"",O13+6,"")</f>
        <v>101.65</v>
      </c>
      <c r="X13" s="5">
        <f>F13+G13+H13+I13+J13+K13+L13+M13+N13+W13+P13+Q13</f>
        <v>405.65</v>
      </c>
      <c r="Y13" s="9">
        <f>X13/4</f>
        <v>101.4125</v>
      </c>
      <c r="Z13" t="s" s="8">
        <f>IF(Y13&gt;=93,"A",IF(Y13&gt;=90,"A-",IF(Y13&gt;=87,"B+",IF(Y13&gt;=83,"B",IF(Y13&gt;=80,"B-",IF(Y13&gt;=77,"C+",IF(Y13&gt;=73,"C",IF(Y13&gt;=70,"C-",""))))))))</f>
        <v>36</v>
      </c>
      <c r="AA13" t="s" s="8">
        <f>IF(Y13&gt;=70,"",IF(Y13&gt;=67,"D+",IF(Y13&gt;=63,"D",IF(Y13&gt;=60,"D-","F"))))</f>
      </c>
      <c r="AB13" s="6">
        <v>25</v>
      </c>
      <c r="AC13" s="6">
        <f>IF(AB13=0,0.5*AB$2,AB13)</f>
        <v>25</v>
      </c>
      <c r="AD13" s="6">
        <v>20</v>
      </c>
      <c r="AE13" s="6">
        <f>IF(AD13=0,0.5*AD$2,AD13)</f>
        <v>20</v>
      </c>
      <c r="AF13" s="6">
        <v>25</v>
      </c>
      <c r="AG13" s="6">
        <f>IF(AF13=0,0.5*AF$2,AF13)</f>
        <v>25</v>
      </c>
      <c r="AH13" s="6">
        <v>20</v>
      </c>
      <c r="AI13" s="6">
        <f>IF(AH13=0,0.5*AH$2,AH13)</f>
        <v>20</v>
      </c>
      <c r="AJ13" s="6">
        <v>100</v>
      </c>
      <c r="AK13" s="6">
        <v>30</v>
      </c>
      <c r="AL13" s="6">
        <f>IF(AK13=0,0.5*AK$2,AK13)</f>
        <v>30</v>
      </c>
      <c r="AM13" s="6">
        <v>25</v>
      </c>
      <c r="AN13" s="6">
        <f>IF(AM13=0,0.5*AM$2,AM13)</f>
        <v>25</v>
      </c>
      <c r="AO13" s="6">
        <v>29</v>
      </c>
      <c r="AP13" s="6">
        <f>IF(AO13=0,0.5*AO$2,AO13)</f>
        <v>29</v>
      </c>
      <c r="AQ13" s="6">
        <v>25</v>
      </c>
      <c r="AR13" s="6">
        <f>IF(AQ13=0,0.5*AQ$2,AQ13)</f>
        <v>25</v>
      </c>
      <c r="AS13" s="6">
        <v>95.65000000000001</v>
      </c>
      <c r="AT13" s="6">
        <v>5</v>
      </c>
      <c r="AU13" s="3"/>
      <c r="AV13" t="s" s="2">
        <v>75</v>
      </c>
      <c r="AW13" s="5">
        <f>AC13+AE13+AG13+AI13+AJ13+AL13+AN13+AP13+AR13+W13+AT13+AU13</f>
        <v>405.65</v>
      </c>
      <c r="AX13" s="5">
        <f>AW13/4</f>
        <v>101.4125</v>
      </c>
      <c r="AY13" t="s" s="8">
        <f>IF(AX13&gt;=93,"A",IF(AX13&gt;=90,"A-",IF(AX13&gt;=87,"B+",IF(AX13&gt;=83,"B",IF(AX13&gt;=80,"B-",IF(AX13&gt;=77,"C+",IF(AX13&gt;=73,"C",IF(AX13&gt;=70,"C-",""))))))))</f>
        <v>36</v>
      </c>
      <c r="AZ13" t="s" s="8">
        <f>IF(AX13&gt;=70,"",IF(AX13&gt;=67,"D+",IF(AX13&gt;=63,"D",IF(AX13&gt;=60,"D-","F"))))</f>
      </c>
    </row>
    <row r="14" ht="15" customHeight="1">
      <c r="A14" t="s" s="2">
        <v>78</v>
      </c>
      <c r="B14" t="s" s="2">
        <v>79</v>
      </c>
      <c r="C14" t="s" s="7">
        <f>AV14</f>
        <v>39</v>
      </c>
      <c r="D14" t="s" s="2">
        <v>80</v>
      </c>
      <c r="E14" t="s" s="2">
        <v>81</v>
      </c>
      <c r="F14" s="3"/>
      <c r="G14" s="3"/>
      <c r="H14" s="6">
        <v>21</v>
      </c>
      <c r="I14" s="6">
        <v>18</v>
      </c>
      <c r="J14" s="6">
        <v>94.59999999999999</v>
      </c>
      <c r="K14" s="6">
        <v>29</v>
      </c>
      <c r="L14" s="6">
        <v>15</v>
      </c>
      <c r="M14" s="6">
        <v>27</v>
      </c>
      <c r="N14" s="6">
        <v>15</v>
      </c>
      <c r="O14" s="6">
        <v>95.65000000000001</v>
      </c>
      <c r="P14" s="6">
        <v>5</v>
      </c>
      <c r="Q14" s="3"/>
      <c r="R14" s="6">
        <v>173.4</v>
      </c>
      <c r="S14" s="6">
        <f>SUM(F14:Q14)</f>
        <v>320.25</v>
      </c>
      <c r="T14" s="5">
        <f>SUM(F14:Q14)/3.55</f>
        <v>90.21126760563381</v>
      </c>
      <c r="U14" t="s" s="8">
        <f>IF(T14&gt;=93,"A",IF(T14&gt;=90,"A-",IF(T14&gt;=87,"B+",IF(T14&gt;=83,"B",IF(T14&gt;=80,"B-",IF(T14&gt;=77,"C+",IF(T14&gt;=73,"C",IF(T14&gt;=70,"C-",""))))))))</f>
        <v>39</v>
      </c>
      <c r="V14" t="s" s="8">
        <f>IF(T14&gt;=70,"",IF(T14&gt;=67,"D+",IF(T14&gt;=63,"D",IF(T14&gt;=60,"D-","F"))))</f>
      </c>
      <c r="W14" s="5">
        <f>IF(O14&lt;&gt;"",O14+6,"")</f>
        <v>101.65</v>
      </c>
      <c r="X14" s="5">
        <f>F14+G14+H14+I14+J14+K14+L14+M14+N14+W14+P14+Q14</f>
        <v>326.25</v>
      </c>
      <c r="Y14" s="9">
        <f>X14/3.55</f>
        <v>91.90140845070422</v>
      </c>
      <c r="Z14" t="s" s="8">
        <f>IF(Y14&gt;=93,"A",IF(Y14&gt;=90,"A-",IF(Y14&gt;=87,"B+",IF(Y14&gt;=83,"B",IF(Y14&gt;=80,"B-",IF(Y14&gt;=77,"C+",IF(Y14&gt;=73,"C",IF(Y14&gt;=70,"C-",""))))))))</f>
        <v>39</v>
      </c>
      <c r="AA14" t="s" s="8">
        <f>IF(Y14&gt;=70,"",IF(Y14&gt;=67,"D+",IF(Y14&gt;=63,"D",IF(Y14&gt;=60,"D-","F"))))</f>
      </c>
      <c r="AB14" s="3"/>
      <c r="AC14" s="6">
        <f>IF(AB14=0,0.5*AB$2,AB14)</f>
        <v>12.5</v>
      </c>
      <c r="AD14" s="3"/>
      <c r="AE14" s="6">
        <f>IF(AD14=0,0.5*AD$2,AD14)</f>
        <v>10</v>
      </c>
      <c r="AF14" s="6">
        <v>21</v>
      </c>
      <c r="AG14" s="6">
        <f>IF(AF14=0,0.5*AF$2,AF14)</f>
        <v>21</v>
      </c>
      <c r="AH14" s="6">
        <v>18</v>
      </c>
      <c r="AI14" s="6">
        <f>IF(AH14=0,0.5*AH$2,AH14)</f>
        <v>18</v>
      </c>
      <c r="AJ14" s="6">
        <v>94.59999999999999</v>
      </c>
      <c r="AK14" s="6">
        <v>29</v>
      </c>
      <c r="AL14" s="6">
        <f>IF(AK14=0,0.5*AK$2,AK14)</f>
        <v>29</v>
      </c>
      <c r="AM14" s="6">
        <v>15</v>
      </c>
      <c r="AN14" s="6">
        <f>IF(AM14=0,0.5*AM$2,AM14)</f>
        <v>15</v>
      </c>
      <c r="AO14" s="6">
        <v>27</v>
      </c>
      <c r="AP14" s="6">
        <f>IF(AO14=0,0.5*AO$2,AO14)</f>
        <v>27</v>
      </c>
      <c r="AQ14" s="6">
        <v>15</v>
      </c>
      <c r="AR14" s="6">
        <f>IF(AQ14=0,0.5*AQ$2,AQ14)</f>
        <v>15</v>
      </c>
      <c r="AS14" s="6">
        <v>95.65000000000001</v>
      </c>
      <c r="AT14" s="6">
        <v>5</v>
      </c>
      <c r="AU14" s="3"/>
      <c r="AV14" t="s" s="2">
        <v>39</v>
      </c>
      <c r="AW14" s="5">
        <f>AC14+AE14+AG14+AI14+AJ14+AL14+AN14+AP14+AR14+W14+AT14+AU14</f>
        <v>348.75</v>
      </c>
      <c r="AX14" s="5">
        <f>AW14/3.55</f>
        <v>98.23943661971832</v>
      </c>
      <c r="AY14" t="s" s="8">
        <f>IF(AX14&gt;=93,"A",IF(AX14&gt;=90,"A-",IF(AX14&gt;=87,"B+",IF(AX14&gt;=83,"B",IF(AX14&gt;=80,"B-",IF(AX14&gt;=77,"C+",IF(AX14&gt;=73,"C",IF(AX14&gt;=70,"C-",""))))))))</f>
        <v>36</v>
      </c>
      <c r="AZ14" t="s" s="8">
        <f>IF(AX14&gt;=70,"",IF(AX14&gt;=67,"D+",IF(AX14&gt;=63,"D",IF(AX14&gt;=60,"D-","F"))))</f>
      </c>
    </row>
    <row r="15" ht="15" customHeight="1">
      <c r="A15" t="s" s="2">
        <v>82</v>
      </c>
      <c r="B15" t="s" s="2">
        <v>83</v>
      </c>
      <c r="C15" t="s" s="7">
        <f>AV15</f>
        <v>51</v>
      </c>
      <c r="D15" t="s" s="2">
        <v>84</v>
      </c>
      <c r="E15" t="s" s="2">
        <v>85</v>
      </c>
      <c r="F15" s="6">
        <v>21</v>
      </c>
      <c r="G15" s="6">
        <v>19</v>
      </c>
      <c r="H15" s="6">
        <v>19</v>
      </c>
      <c r="I15" s="6">
        <v>11</v>
      </c>
      <c r="J15" s="6">
        <v>54.8</v>
      </c>
      <c r="K15" s="6">
        <v>25</v>
      </c>
      <c r="L15" s="6">
        <v>24</v>
      </c>
      <c r="M15" s="6">
        <v>23</v>
      </c>
      <c r="N15" s="6">
        <v>25</v>
      </c>
      <c r="O15" s="6">
        <v>73.91</v>
      </c>
      <c r="P15" s="6">
        <v>5</v>
      </c>
      <c r="Q15" s="3"/>
      <c r="R15" s="6">
        <v>150.37</v>
      </c>
      <c r="S15" s="6">
        <f>SUM(F15:Q15)</f>
        <v>300.71</v>
      </c>
      <c r="T15" s="5">
        <f>SUM(F15:Q15)/4</f>
        <v>75.17750000000001</v>
      </c>
      <c r="U15" t="s" s="8">
        <f>IF(T15&gt;=93,"A",IF(T15&gt;=90,"A-",IF(T15&gt;=87,"B+",IF(T15&gt;=83,"B",IF(T15&gt;=80,"B-",IF(T15&gt;=77,"C+",IF(T15&gt;=73,"C",IF(T15&gt;=70,"C-",""))))))))</f>
        <v>42</v>
      </c>
      <c r="V15" t="s" s="8">
        <f>IF(T15&gt;=70,"",IF(T15&gt;=67,"D+",IF(T15&gt;=63,"D",IF(T15&gt;=60,"D-","F"))))</f>
      </c>
      <c r="W15" s="5">
        <f>IF(O15&lt;&gt;"",O15+6,"")</f>
        <v>79.91</v>
      </c>
      <c r="X15" s="5">
        <f>F15+G15+H15+I15+J15+K15+L15+M15+N15+W15+P15+Q15</f>
        <v>306.71</v>
      </c>
      <c r="Y15" s="9">
        <f>X15/4</f>
        <v>76.67750000000001</v>
      </c>
      <c r="Z15" t="s" s="8">
        <f>IF(Y15&gt;=93,"A",IF(Y15&gt;=90,"A-",IF(Y15&gt;=87,"B+",IF(Y15&gt;=83,"B",IF(Y15&gt;=80,"B-",IF(Y15&gt;=77,"C+",IF(Y15&gt;=73,"C",IF(Y15&gt;=70,"C-",""))))))))</f>
        <v>42</v>
      </c>
      <c r="AA15" t="s" s="8">
        <f>IF(Y15&gt;=70,"",IF(Y15&gt;=67,"D+",IF(Y15&gt;=63,"D",IF(Y15&gt;=60,"D-","F"))))</f>
      </c>
      <c r="AB15" s="6">
        <v>21</v>
      </c>
      <c r="AC15" s="6">
        <f>IF(AB15=0,0.5*AB$2,AB15)</f>
        <v>21</v>
      </c>
      <c r="AD15" s="6">
        <v>19</v>
      </c>
      <c r="AE15" s="6">
        <f>IF(AD15=0,0.5*AD$2,AD15)</f>
        <v>19</v>
      </c>
      <c r="AF15" s="6">
        <v>19</v>
      </c>
      <c r="AG15" s="6">
        <f>IF(AF15=0,0.5*AF$2,AF15)</f>
        <v>19</v>
      </c>
      <c r="AH15" s="6">
        <v>11</v>
      </c>
      <c r="AI15" s="6">
        <f>IF(AH15=0,0.5*AH$2,AH15)</f>
        <v>11</v>
      </c>
      <c r="AJ15" s="6">
        <v>54.8</v>
      </c>
      <c r="AK15" s="6">
        <v>25</v>
      </c>
      <c r="AL15" s="6">
        <f>IF(AK15=0,0.5*AK$2,AK15)</f>
        <v>25</v>
      </c>
      <c r="AM15" s="6">
        <v>24</v>
      </c>
      <c r="AN15" s="6">
        <f>IF(AM15=0,0.5*AM$2,AM15)</f>
        <v>24</v>
      </c>
      <c r="AO15" s="6">
        <v>23</v>
      </c>
      <c r="AP15" s="6">
        <f>IF(AO15=0,0.5*AO$2,AO15)</f>
        <v>23</v>
      </c>
      <c r="AQ15" s="6">
        <v>25</v>
      </c>
      <c r="AR15" s="6">
        <f>IF(AQ15=0,0.5*AQ$2,AQ15)</f>
        <v>25</v>
      </c>
      <c r="AS15" s="6">
        <v>73.91</v>
      </c>
      <c r="AT15" s="6">
        <v>5</v>
      </c>
      <c r="AU15" s="3"/>
      <c r="AV15" t="s" s="2">
        <v>51</v>
      </c>
      <c r="AW15" s="5">
        <f>AC15+AE15+AG15+AI15+AJ15+AL15+AN15+AP15+AR15+W15+AT15+AU15</f>
        <v>306.71</v>
      </c>
      <c r="AX15" s="5">
        <f>AW15/4</f>
        <v>76.67750000000001</v>
      </c>
      <c r="AY15" t="s" s="8">
        <f>IF(AX15&gt;=93,"A",IF(AX15&gt;=90,"A-",IF(AX15&gt;=87,"B+",IF(AX15&gt;=83,"B",IF(AX15&gt;=80,"B-",IF(AX15&gt;=77,"C+",IF(AX15&gt;=73,"C",IF(AX15&gt;=70,"C-",""))))))))</f>
        <v>42</v>
      </c>
      <c r="AZ15" t="s" s="8">
        <f>IF(AX15&gt;=70,"",IF(AX15&gt;=67,"D+",IF(AX15&gt;=63,"D",IF(AX15&gt;=60,"D-","F"))))</f>
      </c>
    </row>
    <row r="16" ht="15" customHeight="1">
      <c r="A16" t="s" s="2">
        <v>86</v>
      </c>
      <c r="B16" t="s" s="2">
        <v>87</v>
      </c>
      <c r="C16" t="s" s="7">
        <f>AV16</f>
        <v>42</v>
      </c>
      <c r="D16" t="s" s="2">
        <v>88</v>
      </c>
      <c r="E16" t="s" s="2">
        <v>89</v>
      </c>
      <c r="F16" s="6">
        <v>20</v>
      </c>
      <c r="G16" s="6">
        <v>17</v>
      </c>
      <c r="H16" s="6">
        <v>21</v>
      </c>
      <c r="I16" s="6">
        <v>12</v>
      </c>
      <c r="J16" s="6">
        <v>75.2</v>
      </c>
      <c r="K16" s="6">
        <v>30</v>
      </c>
      <c r="L16" s="6">
        <v>11</v>
      </c>
      <c r="M16" s="6">
        <v>20</v>
      </c>
      <c r="N16" s="6">
        <v>13</v>
      </c>
      <c r="O16" s="6">
        <v>70.65000000000001</v>
      </c>
      <c r="P16" s="6">
        <v>5</v>
      </c>
      <c r="Q16" s="3"/>
      <c r="R16" s="6">
        <v>148.14</v>
      </c>
      <c r="S16" s="6">
        <f>SUM(F16:Q16)</f>
        <v>294.85</v>
      </c>
      <c r="T16" s="5">
        <f>SUM(F16:Q16)/4</f>
        <v>73.71250000000001</v>
      </c>
      <c r="U16" t="s" s="8">
        <f>IF(T16&gt;=93,"A",IF(T16&gt;=90,"A-",IF(T16&gt;=87,"B+",IF(T16&gt;=83,"B",IF(T16&gt;=80,"B-",IF(T16&gt;=77,"C+",IF(T16&gt;=73,"C",IF(T16&gt;=70,"C-",""))))))))</f>
        <v>42</v>
      </c>
      <c r="V16" t="s" s="8">
        <f>IF(T16&gt;=70,"",IF(T16&gt;=67,"D+",IF(T16&gt;=63,"D",IF(T16&gt;=60,"D-","F"))))</f>
      </c>
      <c r="W16" s="5">
        <f>IF(O16&lt;&gt;"",O16+6,"")</f>
        <v>76.65000000000001</v>
      </c>
      <c r="X16" s="5">
        <f>F16+G16+H16+I16+J16+K16+L16+M16+N16+W16+P16+Q16</f>
        <v>300.85</v>
      </c>
      <c r="Y16" s="9">
        <f>X16/4</f>
        <v>75.21250000000001</v>
      </c>
      <c r="Z16" t="s" s="8">
        <f>IF(Y16&gt;=93,"A",IF(Y16&gt;=90,"A-",IF(Y16&gt;=87,"B+",IF(Y16&gt;=83,"B",IF(Y16&gt;=80,"B-",IF(Y16&gt;=77,"C+",IF(Y16&gt;=73,"C",IF(Y16&gt;=70,"C-",""))))))))</f>
        <v>42</v>
      </c>
      <c r="AA16" t="s" s="8">
        <f>IF(Y16&gt;=70,"",IF(Y16&gt;=67,"D+",IF(Y16&gt;=63,"D",IF(Y16&gt;=60,"D-","F"))))</f>
      </c>
      <c r="AB16" s="6">
        <v>20</v>
      </c>
      <c r="AC16" s="6">
        <f>IF(AB16=0,0.5*AB$2,AB16)</f>
        <v>20</v>
      </c>
      <c r="AD16" s="6">
        <v>17</v>
      </c>
      <c r="AE16" s="6">
        <f>IF(AD16=0,0.5*AD$2,AD16)</f>
        <v>17</v>
      </c>
      <c r="AF16" s="6">
        <v>21</v>
      </c>
      <c r="AG16" s="6">
        <f>IF(AF16=0,0.5*AF$2,AF16)</f>
        <v>21</v>
      </c>
      <c r="AH16" s="6">
        <v>12</v>
      </c>
      <c r="AI16" s="6">
        <f>IF(AH16=0,0.5*AH$2,AH16)</f>
        <v>12</v>
      </c>
      <c r="AJ16" s="6">
        <v>75.2</v>
      </c>
      <c r="AK16" s="6">
        <v>30</v>
      </c>
      <c r="AL16" s="6">
        <f>IF(AK16=0,0.5*AK$2,AK16)</f>
        <v>30</v>
      </c>
      <c r="AM16" s="6">
        <v>11</v>
      </c>
      <c r="AN16" s="6">
        <f>IF(AM16=0,0.5*AM$2,AM16)</f>
        <v>11</v>
      </c>
      <c r="AO16" s="6">
        <v>20</v>
      </c>
      <c r="AP16" s="6">
        <f>IF(AO16=0,0.5*AO$2,AO16)</f>
        <v>20</v>
      </c>
      <c r="AQ16" s="6">
        <v>13</v>
      </c>
      <c r="AR16" s="6">
        <f>IF(AQ16=0,0.5*AQ$2,AQ16)</f>
        <v>13</v>
      </c>
      <c r="AS16" s="6">
        <v>70.65000000000001</v>
      </c>
      <c r="AT16" s="6">
        <v>5</v>
      </c>
      <c r="AU16" s="3"/>
      <c r="AV16" t="s" s="2">
        <v>42</v>
      </c>
      <c r="AW16" s="5">
        <f>AC16+AE16+AG16+AI16+AJ16+AL16+AN16+AP16+AR16+W16+AT16+AU16</f>
        <v>300.85</v>
      </c>
      <c r="AX16" s="5">
        <f>AW16/4</f>
        <v>75.21250000000001</v>
      </c>
      <c r="AY16" t="s" s="8">
        <f>IF(AX16&gt;=93,"A",IF(AX16&gt;=90,"A-",IF(AX16&gt;=87,"B+",IF(AX16&gt;=83,"B",IF(AX16&gt;=80,"B-",IF(AX16&gt;=77,"C+",IF(AX16&gt;=73,"C",IF(AX16&gt;=70,"C-",""))))))))</f>
        <v>42</v>
      </c>
      <c r="AZ16" t="s" s="8">
        <f>IF(AX16&gt;=70,"",IF(AX16&gt;=67,"D+",IF(AX16&gt;=63,"D",IF(AX16&gt;=60,"D-","F"))))</f>
      </c>
    </row>
    <row r="17" ht="15" customHeight="1">
      <c r="A17" t="s" s="2">
        <v>90</v>
      </c>
      <c r="B17" t="s" s="2">
        <v>91</v>
      </c>
      <c r="C17" t="s" s="7">
        <f>AV17</f>
        <v>70</v>
      </c>
      <c r="D17" t="s" s="2">
        <v>92</v>
      </c>
      <c r="E17" t="s" s="2">
        <v>93</v>
      </c>
      <c r="F17" s="6">
        <v>21</v>
      </c>
      <c r="G17" s="6">
        <v>18</v>
      </c>
      <c r="H17" s="6">
        <v>0</v>
      </c>
      <c r="I17" s="6">
        <v>15</v>
      </c>
      <c r="J17" s="6">
        <v>85.40000000000001</v>
      </c>
      <c r="K17" s="6">
        <v>26</v>
      </c>
      <c r="L17" s="6">
        <v>15</v>
      </c>
      <c r="M17" s="6">
        <v>0</v>
      </c>
      <c r="N17" s="6">
        <v>0</v>
      </c>
      <c r="O17" s="6">
        <v>77.17</v>
      </c>
      <c r="P17" s="3"/>
      <c r="Q17" s="3"/>
      <c r="R17" s="6">
        <v>122.35</v>
      </c>
      <c r="S17" s="6">
        <f>SUM(F17:Q17)</f>
        <v>257.57</v>
      </c>
      <c r="T17" s="5">
        <f>SUM(F17:Q17)/4</f>
        <v>64.3925</v>
      </c>
      <c r="U17" t="s" s="8">
        <f>IF(T17&gt;=93,"A",IF(T17&gt;=90,"A-",IF(T17&gt;=87,"B+",IF(T17&gt;=83,"B",IF(T17&gt;=80,"B-",IF(T17&gt;=77,"C+",IF(T17&gt;=73,"C",IF(T17&gt;=70,"C-",""))))))))</f>
      </c>
      <c r="V17" t="s" s="8">
        <f>IF(T17&gt;=70,"",IF(T17&gt;=67,"D+",IF(T17&gt;=63,"D",IF(T17&gt;=60,"D-","F"))))</f>
        <v>70</v>
      </c>
      <c r="W17" s="5">
        <f>IF(O17&lt;&gt;"",O17+6,"")</f>
        <v>83.17</v>
      </c>
      <c r="X17" s="5">
        <f>F17+G17+H17+I17+J17+K17+L17+M17+N17+W17+P17+Q17</f>
        <v>263.57</v>
      </c>
      <c r="Y17" s="9">
        <f>X17/4</f>
        <v>65.8925</v>
      </c>
      <c r="Z17" t="s" s="8">
        <f>IF(Y17&gt;=93,"A",IF(Y17&gt;=90,"A-",IF(Y17&gt;=87,"B+",IF(Y17&gt;=83,"B",IF(Y17&gt;=80,"B-",IF(Y17&gt;=77,"C+",IF(Y17&gt;=73,"C",IF(Y17&gt;=70,"C-",""))))))))</f>
      </c>
      <c r="AA17" t="s" s="8">
        <f>IF(Y17&gt;=70,"",IF(Y17&gt;=67,"D+",IF(Y17&gt;=63,"D",IF(Y17&gt;=60,"D-","F"))))</f>
        <v>70</v>
      </c>
      <c r="AB17" s="6">
        <v>21</v>
      </c>
      <c r="AC17" s="6">
        <f>IF(AB17=0,0.5*AB$2,AB17)</f>
        <v>21</v>
      </c>
      <c r="AD17" s="6">
        <v>18</v>
      </c>
      <c r="AE17" s="6">
        <f>IF(AD17=0,0.5*AD$2,AD17)</f>
        <v>18</v>
      </c>
      <c r="AF17" s="6">
        <v>0</v>
      </c>
      <c r="AG17" s="6">
        <f>IF(AF17=0,0.5*AF$2,AF17)</f>
        <v>12.5</v>
      </c>
      <c r="AH17" s="6">
        <v>15</v>
      </c>
      <c r="AI17" s="6">
        <f>IF(AH17=0,0.5*AH$2,AH17)</f>
        <v>15</v>
      </c>
      <c r="AJ17" s="6">
        <v>85.40000000000001</v>
      </c>
      <c r="AK17" s="6">
        <v>26</v>
      </c>
      <c r="AL17" s="6">
        <f>IF(AK17=0,0.5*AK$2,AK17)</f>
        <v>26</v>
      </c>
      <c r="AM17" s="6">
        <v>15</v>
      </c>
      <c r="AN17" s="6">
        <f>IF(AM17=0,0.5*AM$2,AM17)</f>
        <v>15</v>
      </c>
      <c r="AO17" s="6">
        <v>0</v>
      </c>
      <c r="AP17" s="6">
        <f>IF(AO17=0,0.5*AO$2,AO17)</f>
        <v>15</v>
      </c>
      <c r="AQ17" s="6">
        <v>0</v>
      </c>
      <c r="AR17" s="6">
        <f>IF(AQ17=0,0.5*AQ$2,AQ17)</f>
        <v>12.5</v>
      </c>
      <c r="AS17" s="6">
        <v>77.17</v>
      </c>
      <c r="AT17" s="3"/>
      <c r="AU17" s="3"/>
      <c r="AV17" t="s" s="2">
        <v>70</v>
      </c>
      <c r="AW17" s="5">
        <f>AC17+AE17+AG17+AI17+AJ17+AL17+AN17+AP17+AR17+W17+AT17+AU17</f>
        <v>303.57</v>
      </c>
      <c r="AX17" s="5">
        <f>AW17/4</f>
        <v>75.8925</v>
      </c>
      <c r="AY17" t="s" s="8">
        <f>IF(AX17&gt;=93,"A",IF(AX17&gt;=90,"A-",IF(AX17&gt;=87,"B+",IF(AX17&gt;=83,"B",IF(AX17&gt;=80,"B-",IF(AX17&gt;=77,"C+",IF(AX17&gt;=73,"C",IF(AX17&gt;=70,"C-",""))))))))</f>
        <v>42</v>
      </c>
      <c r="AZ17" t="s" s="8">
        <f>IF(AX17&gt;=70,"",IF(AX17&gt;=67,"D+",IF(AX17&gt;=63,"D",IF(AX17&gt;=60,"D-","F"))))</f>
      </c>
    </row>
    <row r="18" ht="15" customHeight="1">
      <c r="A18" t="s" s="2">
        <v>94</v>
      </c>
      <c r="B18" t="s" s="2">
        <v>95</v>
      </c>
      <c r="C18" t="s" s="7">
        <f>AV18</f>
        <v>42</v>
      </c>
      <c r="D18" t="s" s="2">
        <v>96</v>
      </c>
      <c r="E18" t="s" s="2">
        <v>97</v>
      </c>
      <c r="F18" s="6">
        <v>19</v>
      </c>
      <c r="G18" s="6">
        <v>10</v>
      </c>
      <c r="H18" s="6">
        <v>25</v>
      </c>
      <c r="I18" s="6">
        <v>14</v>
      </c>
      <c r="J18" s="6">
        <v>63</v>
      </c>
      <c r="K18" s="6">
        <v>26</v>
      </c>
      <c r="L18" s="6">
        <v>22</v>
      </c>
      <c r="M18" s="6">
        <v>30</v>
      </c>
      <c r="N18" s="6">
        <v>17</v>
      </c>
      <c r="O18" s="6">
        <v>67.39</v>
      </c>
      <c r="P18" s="3"/>
      <c r="Q18" s="3"/>
      <c r="R18" s="6">
        <v>139.36</v>
      </c>
      <c r="S18" s="6">
        <f>SUM(F18:Q18)</f>
        <v>293.39</v>
      </c>
      <c r="T18" s="5">
        <f>SUM(F18:Q18)/4</f>
        <v>73.3475</v>
      </c>
      <c r="U18" t="s" s="8">
        <f>IF(T18&gt;=93,"A",IF(T18&gt;=90,"A-",IF(T18&gt;=87,"B+",IF(T18&gt;=83,"B",IF(T18&gt;=80,"B-",IF(T18&gt;=77,"C+",IF(T18&gt;=73,"C",IF(T18&gt;=70,"C-",""))))))))</f>
        <v>42</v>
      </c>
      <c r="V18" t="s" s="8">
        <f>IF(T18&gt;=70,"",IF(T18&gt;=67,"D+",IF(T18&gt;=63,"D",IF(T18&gt;=60,"D-","F"))))</f>
      </c>
      <c r="W18" s="5">
        <f>IF(O18&lt;&gt;"",O18+6,"")</f>
        <v>73.39</v>
      </c>
      <c r="X18" s="5">
        <f>F18+G18+H18+I18+J18+K18+L18+M18+N18+W18+P18+Q18</f>
        <v>299.39</v>
      </c>
      <c r="Y18" s="9">
        <f>X18/4</f>
        <v>74.8475</v>
      </c>
      <c r="Z18" t="s" s="8">
        <f>IF(Y18&gt;=93,"A",IF(Y18&gt;=90,"A-",IF(Y18&gt;=87,"B+",IF(Y18&gt;=83,"B",IF(Y18&gt;=80,"B-",IF(Y18&gt;=77,"C+",IF(Y18&gt;=73,"C",IF(Y18&gt;=70,"C-",""))))))))</f>
        <v>42</v>
      </c>
      <c r="AA18" t="s" s="8">
        <f>IF(Y18&gt;=70,"",IF(Y18&gt;=67,"D+",IF(Y18&gt;=63,"D",IF(Y18&gt;=60,"D-","F"))))</f>
      </c>
      <c r="AB18" s="6">
        <v>19</v>
      </c>
      <c r="AC18" s="6">
        <f>IF(AB18=0,0.5*AB$2,AB18)</f>
        <v>19</v>
      </c>
      <c r="AD18" s="6">
        <v>10</v>
      </c>
      <c r="AE18" s="6">
        <f>IF(AD18=0,0.5*AD$2,AD18)</f>
        <v>10</v>
      </c>
      <c r="AF18" s="6">
        <v>25</v>
      </c>
      <c r="AG18" s="6">
        <f>IF(AF18=0,0.5*AF$2,AF18)</f>
        <v>25</v>
      </c>
      <c r="AH18" s="6">
        <v>14</v>
      </c>
      <c r="AI18" s="6">
        <f>IF(AH18=0,0.5*AH$2,AH18)</f>
        <v>14</v>
      </c>
      <c r="AJ18" s="6">
        <v>63</v>
      </c>
      <c r="AK18" s="6">
        <v>26</v>
      </c>
      <c r="AL18" s="6">
        <f>IF(AK18=0,0.5*AK$2,AK18)</f>
        <v>26</v>
      </c>
      <c r="AM18" s="6">
        <v>22</v>
      </c>
      <c r="AN18" s="6">
        <f>IF(AM18=0,0.5*AM$2,AM18)</f>
        <v>22</v>
      </c>
      <c r="AO18" s="6">
        <v>30</v>
      </c>
      <c r="AP18" s="6">
        <f>IF(AO18=0,0.5*AO$2,AO18)</f>
        <v>30</v>
      </c>
      <c r="AQ18" s="6">
        <v>17</v>
      </c>
      <c r="AR18" s="6">
        <f>IF(AQ18=0,0.5*AQ$2,AQ18)</f>
        <v>17</v>
      </c>
      <c r="AS18" s="6">
        <v>67.39</v>
      </c>
      <c r="AT18" s="3"/>
      <c r="AU18" s="3"/>
      <c r="AV18" t="s" s="2">
        <v>42</v>
      </c>
      <c r="AW18" s="5">
        <f>AC18+AE18+AG18+AI18+AJ18+AL18+AN18+AP18+AR18+W18+AT18+AU18</f>
        <v>299.39</v>
      </c>
      <c r="AX18" s="5">
        <f>AW18/4</f>
        <v>74.8475</v>
      </c>
      <c r="AY18" t="s" s="8">
        <f>IF(AX18&gt;=93,"A",IF(AX18&gt;=90,"A-",IF(AX18&gt;=87,"B+",IF(AX18&gt;=83,"B",IF(AX18&gt;=80,"B-",IF(AX18&gt;=77,"C+",IF(AX18&gt;=73,"C",IF(AX18&gt;=70,"C-",""))))))))</f>
        <v>42</v>
      </c>
      <c r="AZ18" t="s" s="8">
        <f>IF(AX18&gt;=70,"",IF(AX18&gt;=67,"D+",IF(AX18&gt;=63,"D",IF(AX18&gt;=60,"D-","F"))))</f>
      </c>
    </row>
    <row r="19" ht="15" customHeight="1">
      <c r="A19" t="s" s="2">
        <v>98</v>
      </c>
      <c r="B19" t="s" s="2">
        <v>99</v>
      </c>
      <c r="C19" t="s" s="7">
        <f>AV19</f>
        <v>33</v>
      </c>
      <c r="D19" t="s" s="2">
        <v>100</v>
      </c>
      <c r="E19" t="s" s="2">
        <v>101</v>
      </c>
      <c r="F19" s="6">
        <v>21</v>
      </c>
      <c r="G19" s="6">
        <v>15</v>
      </c>
      <c r="H19" s="6">
        <v>24</v>
      </c>
      <c r="I19" s="6">
        <v>15</v>
      </c>
      <c r="J19" s="6">
        <v>72.2</v>
      </c>
      <c r="K19" s="6">
        <v>22</v>
      </c>
      <c r="L19" s="6">
        <v>19</v>
      </c>
      <c r="M19" s="6">
        <v>24</v>
      </c>
      <c r="N19" s="6">
        <v>25</v>
      </c>
      <c r="O19" s="6">
        <v>75</v>
      </c>
      <c r="P19" s="6">
        <v>5</v>
      </c>
      <c r="Q19" s="3"/>
      <c r="R19" s="6">
        <v>156.64</v>
      </c>
      <c r="S19" s="6">
        <f>SUM(F19:Q19)</f>
        <v>317.2</v>
      </c>
      <c r="T19" s="5">
        <f>SUM(F19:Q19)/4</f>
        <v>79.3</v>
      </c>
      <c r="U19" t="s" s="8">
        <f>IF(T19&gt;=93,"A",IF(T19&gt;=90,"A-",IF(T19&gt;=87,"B+",IF(T19&gt;=83,"B",IF(T19&gt;=80,"B-",IF(T19&gt;=77,"C+",IF(T19&gt;=73,"C",IF(T19&gt;=70,"C-",""))))))))</f>
        <v>51</v>
      </c>
      <c r="V19" t="s" s="8">
        <f>IF(T19&gt;=70,"",IF(T19&gt;=67,"D+",IF(T19&gt;=63,"D",IF(T19&gt;=60,"D-","F"))))</f>
      </c>
      <c r="W19" s="5">
        <f>IF(O19&lt;&gt;"",O19+6,"")</f>
        <v>81</v>
      </c>
      <c r="X19" s="5">
        <f>F19+G19+H19+I19+J19+K19+L19+M19+N19+W19+P19+Q19</f>
        <v>323.2</v>
      </c>
      <c r="Y19" s="9">
        <f>X19/4</f>
        <v>80.8</v>
      </c>
      <c r="Z19" t="s" s="8">
        <f>IF(Y19&gt;=93,"A",IF(Y19&gt;=90,"A-",IF(Y19&gt;=87,"B+",IF(Y19&gt;=83,"B",IF(Y19&gt;=80,"B-",IF(Y19&gt;=77,"C+",IF(Y19&gt;=73,"C",IF(Y19&gt;=70,"C-",""))))))))</f>
        <v>33</v>
      </c>
      <c r="AA19" t="s" s="8">
        <f>IF(Y19&gt;=70,"",IF(Y19&gt;=67,"D+",IF(Y19&gt;=63,"D",IF(Y19&gt;=60,"D-","F"))))</f>
      </c>
      <c r="AB19" s="6">
        <v>21</v>
      </c>
      <c r="AC19" s="6">
        <f>IF(AB19=0,0.5*AB$2,AB19)</f>
        <v>21</v>
      </c>
      <c r="AD19" s="6">
        <v>15</v>
      </c>
      <c r="AE19" s="6">
        <f>IF(AD19=0,0.5*AD$2,AD19)</f>
        <v>15</v>
      </c>
      <c r="AF19" s="6">
        <v>24</v>
      </c>
      <c r="AG19" s="6">
        <f>IF(AF19=0,0.5*AF$2,AF19)</f>
        <v>24</v>
      </c>
      <c r="AH19" s="6">
        <v>15</v>
      </c>
      <c r="AI19" s="6">
        <f>IF(AH19=0,0.5*AH$2,AH19)</f>
        <v>15</v>
      </c>
      <c r="AJ19" s="6">
        <v>72.2</v>
      </c>
      <c r="AK19" s="6">
        <v>22</v>
      </c>
      <c r="AL19" s="6">
        <f>IF(AK19=0,0.5*AK$2,AK19)</f>
        <v>22</v>
      </c>
      <c r="AM19" s="6">
        <v>19</v>
      </c>
      <c r="AN19" s="6">
        <f>IF(AM19=0,0.5*AM$2,AM19)</f>
        <v>19</v>
      </c>
      <c r="AO19" s="6">
        <v>24</v>
      </c>
      <c r="AP19" s="6">
        <f>IF(AO19=0,0.5*AO$2,AO19)</f>
        <v>24</v>
      </c>
      <c r="AQ19" s="6">
        <v>25</v>
      </c>
      <c r="AR19" s="6">
        <f>IF(AQ19=0,0.5*AQ$2,AQ19)</f>
        <v>25</v>
      </c>
      <c r="AS19" s="6">
        <v>75</v>
      </c>
      <c r="AT19" s="6">
        <v>5</v>
      </c>
      <c r="AU19" s="3"/>
      <c r="AV19" t="s" s="2">
        <v>33</v>
      </c>
      <c r="AW19" s="5">
        <f>AC19+AE19+AG19+AI19+AJ19+AL19+AN19+AP19+AR19+W19+AT19+AU19</f>
        <v>323.2</v>
      </c>
      <c r="AX19" s="5">
        <f>AW19/4</f>
        <v>80.8</v>
      </c>
      <c r="AY19" t="s" s="8">
        <f>IF(AX19&gt;=93,"A",IF(AX19&gt;=90,"A-",IF(AX19&gt;=87,"B+",IF(AX19&gt;=83,"B",IF(AX19&gt;=80,"B-",IF(AX19&gt;=77,"C+",IF(AX19&gt;=73,"C",IF(AX19&gt;=70,"C-",""))))))))</f>
        <v>33</v>
      </c>
      <c r="AZ19" t="s" s="8">
        <f>IF(AX19&gt;=70,"",IF(AX19&gt;=67,"D+",IF(AX19&gt;=63,"D",IF(AX19&gt;=60,"D-","F"))))</f>
      </c>
    </row>
    <row r="20" ht="15" customHeight="1">
      <c r="A20" t="s" s="2">
        <v>102</v>
      </c>
      <c r="B20" t="s" s="2">
        <v>103</v>
      </c>
      <c r="C20" t="s" s="7">
        <f>AV20</f>
        <v>104</v>
      </c>
      <c r="D20" t="s" s="2">
        <v>105</v>
      </c>
      <c r="E20" t="s" s="2">
        <v>106</v>
      </c>
      <c r="F20" s="6">
        <v>19</v>
      </c>
      <c r="G20" s="6">
        <v>18</v>
      </c>
      <c r="H20" s="6">
        <v>23</v>
      </c>
      <c r="I20" s="6">
        <v>10</v>
      </c>
      <c r="J20" s="6">
        <v>42.6</v>
      </c>
      <c r="K20" s="6">
        <v>20</v>
      </c>
      <c r="L20" s="6">
        <v>8</v>
      </c>
      <c r="M20" s="6">
        <v>23</v>
      </c>
      <c r="N20" s="6">
        <v>23</v>
      </c>
      <c r="O20" s="6">
        <v>41.3</v>
      </c>
      <c r="P20" s="6">
        <v>5</v>
      </c>
      <c r="Q20" s="3"/>
      <c r="R20" s="6">
        <v>124.6</v>
      </c>
      <c r="S20" s="6">
        <f>SUM(F20:Q20)</f>
        <v>232.9</v>
      </c>
      <c r="T20" s="5">
        <f>SUM(F20:Q20)/4</f>
        <v>58.22499999999999</v>
      </c>
      <c r="U20" t="s" s="8">
        <f>IF(T20&gt;=93,"A",IF(T20&gt;=90,"A-",IF(T20&gt;=87,"B+",IF(T20&gt;=83,"B",IF(T20&gt;=80,"B-",IF(T20&gt;=77,"C+",IF(T20&gt;=73,"C",IF(T20&gt;=70,"C-",""))))))))</f>
      </c>
      <c r="V20" t="s" s="8">
        <f>IF(T20&gt;=70,"",IF(T20&gt;=67,"D+",IF(T20&gt;=63,"D",IF(T20&gt;=60,"D-","F"))))</f>
        <v>25</v>
      </c>
      <c r="W20" s="5">
        <f>IF(O20&lt;&gt;"",O20+6,"")</f>
        <v>47.3</v>
      </c>
      <c r="X20" s="5">
        <f>F20+G20+H20+I20+J20+K20+L20+M20+N20+W20+P20+Q20</f>
        <v>238.9</v>
      </c>
      <c r="Y20" s="9">
        <f>X20/4</f>
        <v>59.72499999999999</v>
      </c>
      <c r="Z20" t="s" s="8">
        <f>IF(Y20&gt;=93,"A",IF(Y20&gt;=90,"A-",IF(Y20&gt;=87,"B+",IF(Y20&gt;=83,"B",IF(Y20&gt;=80,"B-",IF(Y20&gt;=77,"C+",IF(Y20&gt;=73,"C",IF(Y20&gt;=70,"C-",""))))))))</f>
      </c>
      <c r="AA20" t="s" s="8">
        <f>IF(Y20&gt;=70,"",IF(Y20&gt;=67,"D+",IF(Y20&gt;=63,"D",IF(Y20&gt;=60,"D-","F"))))</f>
        <v>25</v>
      </c>
      <c r="AB20" s="6">
        <v>19</v>
      </c>
      <c r="AC20" s="6">
        <f>IF(AB20=0,0.5*AB$2,AB20)</f>
        <v>19</v>
      </c>
      <c r="AD20" s="6">
        <v>18</v>
      </c>
      <c r="AE20" s="6">
        <f>IF(AD20=0,0.5*AD$2,AD20)</f>
        <v>18</v>
      </c>
      <c r="AF20" s="6">
        <v>23</v>
      </c>
      <c r="AG20" s="6">
        <f>IF(AF20=0,0.5*AF$2,AF20)</f>
        <v>23</v>
      </c>
      <c r="AH20" s="6">
        <v>10</v>
      </c>
      <c r="AI20" s="6">
        <f>IF(AH20=0,0.5*AH$2,AH20)</f>
        <v>10</v>
      </c>
      <c r="AJ20" s="6">
        <v>42.6</v>
      </c>
      <c r="AK20" s="6">
        <v>20</v>
      </c>
      <c r="AL20" s="6">
        <f>IF(AK20=0,0.5*AK$2,AK20)</f>
        <v>20</v>
      </c>
      <c r="AM20" s="6">
        <v>8</v>
      </c>
      <c r="AN20" s="6">
        <f>IF(AM20=0,0.5*AM$2,AM20)</f>
        <v>8</v>
      </c>
      <c r="AO20" s="6">
        <v>23</v>
      </c>
      <c r="AP20" s="6">
        <f>IF(AO20=0,0.5*AO$2,AO20)</f>
        <v>23</v>
      </c>
      <c r="AQ20" s="6">
        <v>23</v>
      </c>
      <c r="AR20" s="6">
        <f>IF(AQ20=0,0.5*AQ$2,AQ20)</f>
        <v>23</v>
      </c>
      <c r="AS20" s="6">
        <v>41.3</v>
      </c>
      <c r="AT20" s="6">
        <v>5</v>
      </c>
      <c r="AU20" s="3"/>
      <c r="AV20" t="s" s="2">
        <v>104</v>
      </c>
      <c r="AW20" s="5">
        <f>AC20+AE20+AG20+AI20+AJ20+AL20+AN20+AP20+AR20+W20+AT20+AU20</f>
        <v>238.9</v>
      </c>
      <c r="AX20" s="5">
        <f>AW20/4</f>
        <v>59.72499999999999</v>
      </c>
      <c r="AY20" t="s" s="8">
        <f>IF(AX20&gt;=93,"A",IF(AX20&gt;=90,"A-",IF(AX20&gt;=87,"B+",IF(AX20&gt;=83,"B",IF(AX20&gt;=80,"B-",IF(AX20&gt;=77,"C+",IF(AX20&gt;=73,"C",IF(AX20&gt;=70,"C-",""))))))))</f>
      </c>
      <c r="AZ20" t="s" s="8">
        <f>IF(AX20&gt;=70,"",IF(AX20&gt;=67,"D+",IF(AX20&gt;=63,"D",IF(AX20&gt;=60,"D-","F"))))</f>
        <v>25</v>
      </c>
    </row>
    <row r="21" ht="15" customHeight="1">
      <c r="A21" t="s" s="2">
        <v>107</v>
      </c>
      <c r="B21" t="s" s="2">
        <v>108</v>
      </c>
      <c r="C21" t="s" s="7">
        <f>AV21</f>
        <v>75</v>
      </c>
      <c r="D21" t="s" s="2">
        <v>109</v>
      </c>
      <c r="E21" t="s" s="2">
        <v>110</v>
      </c>
      <c r="F21" s="6">
        <v>25</v>
      </c>
      <c r="G21" s="6">
        <v>20</v>
      </c>
      <c r="H21" s="6">
        <v>25</v>
      </c>
      <c r="I21" s="6">
        <v>20</v>
      </c>
      <c r="J21" s="6">
        <v>100</v>
      </c>
      <c r="K21" s="6">
        <v>30</v>
      </c>
      <c r="L21" s="6">
        <v>25</v>
      </c>
      <c r="M21" s="6">
        <v>30</v>
      </c>
      <c r="N21" s="6">
        <v>25</v>
      </c>
      <c r="O21" s="6">
        <v>94.56999999999999</v>
      </c>
      <c r="P21" s="6">
        <v>5</v>
      </c>
      <c r="Q21" s="3"/>
      <c r="R21" s="6">
        <v>187.94</v>
      </c>
      <c r="S21" s="6">
        <f>SUM(F21:Q21)</f>
        <v>399.57</v>
      </c>
      <c r="T21" s="5">
        <f>SUM(F21:Q21)/4</f>
        <v>99.8925</v>
      </c>
      <c r="U21" t="s" s="8">
        <f>IF(T21&gt;=93,"A",IF(T21&gt;=90,"A-",IF(T21&gt;=87,"B+",IF(T21&gt;=83,"B",IF(T21&gt;=80,"B-",IF(T21&gt;=77,"C+",IF(T21&gt;=73,"C",IF(T21&gt;=70,"C-",""))))))))</f>
        <v>36</v>
      </c>
      <c r="V21" t="s" s="8">
        <f>IF(T21&gt;=70,"",IF(T21&gt;=67,"D+",IF(T21&gt;=63,"D",IF(T21&gt;=60,"D-","F"))))</f>
      </c>
      <c r="W21" s="5">
        <f>IF(O21&lt;&gt;"",O21+6,"")</f>
        <v>100.57</v>
      </c>
      <c r="X21" s="5">
        <f>F21+G21+H21+I21+J21+K21+L21+M21+N21+W21+P21+Q21</f>
        <v>405.57</v>
      </c>
      <c r="Y21" s="9">
        <f>X21/4</f>
        <v>101.3925</v>
      </c>
      <c r="Z21" t="s" s="8">
        <f>IF(Y21&gt;=93,"A",IF(Y21&gt;=90,"A-",IF(Y21&gt;=87,"B+",IF(Y21&gt;=83,"B",IF(Y21&gt;=80,"B-",IF(Y21&gt;=77,"C+",IF(Y21&gt;=73,"C",IF(Y21&gt;=70,"C-",""))))))))</f>
        <v>36</v>
      </c>
      <c r="AA21" t="s" s="8">
        <f>IF(Y21&gt;=70,"",IF(Y21&gt;=67,"D+",IF(Y21&gt;=63,"D",IF(Y21&gt;=60,"D-","F"))))</f>
      </c>
      <c r="AB21" s="6">
        <v>25</v>
      </c>
      <c r="AC21" s="6">
        <f>IF(AB21=0,0.5*AB$2,AB21)</f>
        <v>25</v>
      </c>
      <c r="AD21" s="6">
        <v>20</v>
      </c>
      <c r="AE21" s="6">
        <f>IF(AD21=0,0.5*AD$2,AD21)</f>
        <v>20</v>
      </c>
      <c r="AF21" s="6">
        <v>25</v>
      </c>
      <c r="AG21" s="6">
        <f>IF(AF21=0,0.5*AF$2,AF21)</f>
        <v>25</v>
      </c>
      <c r="AH21" s="6">
        <v>20</v>
      </c>
      <c r="AI21" s="6">
        <f>IF(AH21=0,0.5*AH$2,AH21)</f>
        <v>20</v>
      </c>
      <c r="AJ21" s="6">
        <v>100</v>
      </c>
      <c r="AK21" s="6">
        <v>30</v>
      </c>
      <c r="AL21" s="6">
        <f>IF(AK21=0,0.5*AK$2,AK21)</f>
        <v>30</v>
      </c>
      <c r="AM21" s="6">
        <v>25</v>
      </c>
      <c r="AN21" s="6">
        <f>IF(AM21=0,0.5*AM$2,AM21)</f>
        <v>25</v>
      </c>
      <c r="AO21" s="6">
        <v>30</v>
      </c>
      <c r="AP21" s="6">
        <f>IF(AO21=0,0.5*AO$2,AO21)</f>
        <v>30</v>
      </c>
      <c r="AQ21" s="6">
        <v>25</v>
      </c>
      <c r="AR21" s="6">
        <f>IF(AQ21=0,0.5*AQ$2,AQ21)</f>
        <v>25</v>
      </c>
      <c r="AS21" s="6">
        <v>94.56999999999999</v>
      </c>
      <c r="AT21" s="6">
        <v>5</v>
      </c>
      <c r="AU21" s="3"/>
      <c r="AV21" t="s" s="2">
        <v>75</v>
      </c>
      <c r="AW21" s="5">
        <f>AC21+AE21+AG21+AI21+AJ21+AL21+AN21+AP21+AR21+W21+AT21+AU21</f>
        <v>405.57</v>
      </c>
      <c r="AX21" s="5">
        <f>AW21/4</f>
        <v>101.3925</v>
      </c>
      <c r="AY21" t="s" s="8">
        <f>IF(AX21&gt;=93,"A",IF(AX21&gt;=90,"A-",IF(AX21&gt;=87,"B+",IF(AX21&gt;=83,"B",IF(AX21&gt;=80,"B-",IF(AX21&gt;=77,"C+",IF(AX21&gt;=73,"C",IF(AX21&gt;=70,"C-",""))))))))</f>
        <v>36</v>
      </c>
      <c r="AZ21" t="s" s="8">
        <f>IF(AX21&gt;=70,"",IF(AX21&gt;=67,"D+",IF(AX21&gt;=63,"D",IF(AX21&gt;=60,"D-","F"))))</f>
      </c>
    </row>
    <row r="22" ht="15" customHeight="1">
      <c r="A22" t="s" s="2">
        <v>111</v>
      </c>
      <c r="B22" t="s" s="2">
        <v>112</v>
      </c>
      <c r="C22" t="s" s="7">
        <f>AV22</f>
        <v>70</v>
      </c>
      <c r="D22" t="s" s="2">
        <v>113</v>
      </c>
      <c r="E22" t="s" s="2">
        <v>114</v>
      </c>
      <c r="F22" s="6">
        <v>19</v>
      </c>
      <c r="G22" s="6">
        <v>0</v>
      </c>
      <c r="H22" s="6">
        <v>20</v>
      </c>
      <c r="I22" s="6">
        <v>20</v>
      </c>
      <c r="J22" s="6">
        <v>55.9</v>
      </c>
      <c r="K22" s="6">
        <v>26</v>
      </c>
      <c r="L22" s="6">
        <v>17</v>
      </c>
      <c r="M22" s="6">
        <v>21</v>
      </c>
      <c r="N22" s="6">
        <v>25</v>
      </c>
      <c r="O22" s="6">
        <v>50</v>
      </c>
      <c r="P22" s="6">
        <v>5</v>
      </c>
      <c r="Q22" s="3"/>
      <c r="R22" s="6">
        <v>134.48</v>
      </c>
      <c r="S22" s="6">
        <f>SUM(F22:Q22)</f>
        <v>258.9</v>
      </c>
      <c r="T22" s="5">
        <f>SUM(F22:Q22)/4</f>
        <v>64.72499999999999</v>
      </c>
      <c r="U22" t="s" s="8">
        <f>IF(T22&gt;=93,"A",IF(T22&gt;=90,"A-",IF(T22&gt;=87,"B+",IF(T22&gt;=83,"B",IF(T22&gt;=80,"B-",IF(T22&gt;=77,"C+",IF(T22&gt;=73,"C",IF(T22&gt;=70,"C-",""))))))))</f>
      </c>
      <c r="V22" t="s" s="8">
        <f>IF(T22&gt;=70,"",IF(T22&gt;=67,"D+",IF(T22&gt;=63,"D",IF(T22&gt;=60,"D-","F"))))</f>
        <v>70</v>
      </c>
      <c r="W22" s="5">
        <f>IF(O22&lt;&gt;"",O22+6,"")</f>
        <v>56</v>
      </c>
      <c r="X22" s="5">
        <f>F22+G22+H22+I22+J22+K22+L22+M22+N22+W22+P22+Q22</f>
        <v>264.9</v>
      </c>
      <c r="Y22" s="9">
        <f>X22/4</f>
        <v>66.22499999999999</v>
      </c>
      <c r="Z22" t="s" s="8">
        <f>IF(Y22&gt;=93,"A",IF(Y22&gt;=90,"A-",IF(Y22&gt;=87,"B+",IF(Y22&gt;=83,"B",IF(Y22&gt;=80,"B-",IF(Y22&gt;=77,"C+",IF(Y22&gt;=73,"C",IF(Y22&gt;=70,"C-",""))))))))</f>
      </c>
      <c r="AA22" t="s" s="8">
        <f>IF(Y22&gt;=70,"",IF(Y22&gt;=67,"D+",IF(Y22&gt;=63,"D",IF(Y22&gt;=60,"D-","F"))))</f>
        <v>70</v>
      </c>
      <c r="AB22" s="6">
        <v>19</v>
      </c>
      <c r="AC22" s="6">
        <f>IF(AB22=0,0.5*AB$2,AB22)</f>
        <v>19</v>
      </c>
      <c r="AD22" s="6">
        <v>0</v>
      </c>
      <c r="AE22" s="6">
        <f>IF(AD22=0,0.5*AD$2,AD22)</f>
        <v>10</v>
      </c>
      <c r="AF22" s="6">
        <v>20</v>
      </c>
      <c r="AG22" s="6">
        <f>IF(AF22=0,0.5*AF$2,AF22)</f>
        <v>20</v>
      </c>
      <c r="AH22" s="6">
        <v>20</v>
      </c>
      <c r="AI22" s="6">
        <f>IF(AH22=0,0.5*AH$2,AH22)</f>
        <v>20</v>
      </c>
      <c r="AJ22" s="6">
        <v>55.9</v>
      </c>
      <c r="AK22" s="6">
        <v>26</v>
      </c>
      <c r="AL22" s="6">
        <f>IF(AK22=0,0.5*AK$2,AK22)</f>
        <v>26</v>
      </c>
      <c r="AM22" s="6">
        <v>17</v>
      </c>
      <c r="AN22" s="6">
        <f>IF(AM22=0,0.5*AM$2,AM22)</f>
        <v>17</v>
      </c>
      <c r="AO22" s="6">
        <v>21</v>
      </c>
      <c r="AP22" s="6">
        <f>IF(AO22=0,0.5*AO$2,AO22)</f>
        <v>21</v>
      </c>
      <c r="AQ22" s="6">
        <v>25</v>
      </c>
      <c r="AR22" s="6">
        <f>IF(AQ22=0,0.5*AQ$2,AQ22)</f>
        <v>25</v>
      </c>
      <c r="AS22" s="6">
        <v>50</v>
      </c>
      <c r="AT22" s="6">
        <v>5</v>
      </c>
      <c r="AU22" s="3"/>
      <c r="AV22" t="s" s="2">
        <v>70</v>
      </c>
      <c r="AW22" s="5">
        <f>AC22+AE22+AG22+AI22+AJ22+AL22+AN22+AP22+AR22+W22+AT22+AU22</f>
        <v>274.9</v>
      </c>
      <c r="AX22" s="5">
        <f>AW22/4</f>
        <v>68.72499999999999</v>
      </c>
      <c r="AY22" t="s" s="8">
        <f>IF(AX22&gt;=93,"A",IF(AX22&gt;=90,"A-",IF(AX22&gt;=87,"B+",IF(AX22&gt;=83,"B",IF(AX22&gt;=80,"B-",IF(AX22&gt;=77,"C+",IF(AX22&gt;=73,"C",IF(AX22&gt;=70,"C-",""))))))))</f>
      </c>
      <c r="AZ22" t="s" s="8">
        <f>IF(AX22&gt;=70,"",IF(AX22&gt;=67,"D+",IF(AX22&gt;=63,"D",IF(AX22&gt;=60,"D-","F"))))</f>
        <v>45</v>
      </c>
    </row>
    <row r="23" ht="15" customHeight="1">
      <c r="A23" t="s" s="2">
        <v>115</v>
      </c>
      <c r="B23" t="s" s="2">
        <v>116</v>
      </c>
      <c r="C23" t="s" s="7">
        <f>AV23</f>
        <v>25</v>
      </c>
      <c r="D23" t="s" s="2">
        <v>117</v>
      </c>
      <c r="E23" t="s" s="2">
        <v>118</v>
      </c>
      <c r="F23" s="6">
        <v>21</v>
      </c>
      <c r="G23" s="6">
        <v>0</v>
      </c>
      <c r="H23" s="6">
        <v>14</v>
      </c>
      <c r="I23" s="6">
        <v>4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3"/>
      <c r="Q23" s="3"/>
      <c r="R23" s="6">
        <v>24.7</v>
      </c>
      <c r="S23" s="6">
        <f>SUM(F23:Q23)</f>
        <v>39</v>
      </c>
      <c r="T23" s="5">
        <f>SUM(F23:Q23)/4</f>
        <v>9.75</v>
      </c>
      <c r="U23" t="s" s="8">
        <f>IF(T23&gt;=93,"A",IF(T23&gt;=90,"A-",IF(T23&gt;=87,"B+",IF(T23&gt;=83,"B",IF(T23&gt;=80,"B-",IF(T23&gt;=77,"C+",IF(T23&gt;=73,"C",IF(T23&gt;=70,"C-",""))))))))</f>
      </c>
      <c r="V23" t="s" s="8">
        <f>IF(T23&gt;=70,"",IF(T23&gt;=67,"D+",IF(T23&gt;=63,"D",IF(T23&gt;=60,"D-","F"))))</f>
        <v>25</v>
      </c>
      <c r="W23" s="5">
        <f>IF(O23&lt;&gt;"",O23+6,"")</f>
        <v>6</v>
      </c>
      <c r="X23" s="5">
        <f>F23+G23+H23+I23+J23+K23+L23+M23+N23+W23+P23+Q23</f>
        <v>45</v>
      </c>
      <c r="Y23" s="9">
        <f>X23/4</f>
        <v>11.25</v>
      </c>
      <c r="Z23" t="s" s="8">
        <f>IF(Y23&gt;=93,"A",IF(Y23&gt;=90,"A-",IF(Y23&gt;=87,"B+",IF(Y23&gt;=83,"B",IF(Y23&gt;=80,"B-",IF(Y23&gt;=77,"C+",IF(Y23&gt;=73,"C",IF(Y23&gt;=70,"C-",""))))))))</f>
      </c>
      <c r="AA23" t="s" s="8">
        <f>IF(Y23&gt;=70,"",IF(Y23&gt;=67,"D+",IF(Y23&gt;=63,"D",IF(Y23&gt;=60,"D-","F"))))</f>
        <v>25</v>
      </c>
      <c r="AB23" s="6">
        <v>21</v>
      </c>
      <c r="AC23" s="6">
        <f>IF(AB23=0,0.5*AB$2,AB23)</f>
        <v>21</v>
      </c>
      <c r="AD23" s="6">
        <v>0</v>
      </c>
      <c r="AE23" s="6">
        <f>IF(AD23=0,0.5*AD$2,AD23)</f>
        <v>10</v>
      </c>
      <c r="AF23" s="6">
        <v>14</v>
      </c>
      <c r="AG23" s="6">
        <f>IF(AF23=0,0.5*AF$2,AF23)</f>
        <v>14</v>
      </c>
      <c r="AH23" s="6">
        <v>4</v>
      </c>
      <c r="AI23" s="6">
        <f>IF(AH23=0,0.5*AH$2,AH23)</f>
        <v>4</v>
      </c>
      <c r="AJ23" s="6">
        <v>0</v>
      </c>
      <c r="AK23" s="6">
        <v>0</v>
      </c>
      <c r="AL23" s="6">
        <f>IF(AK23=0,0.5*AK$2,AK23)</f>
        <v>15</v>
      </c>
      <c r="AM23" s="6">
        <v>0</v>
      </c>
      <c r="AN23" s="6">
        <f>IF(AM23=0,0.5*AM$2,AM23)</f>
        <v>12.5</v>
      </c>
      <c r="AO23" s="6">
        <v>0</v>
      </c>
      <c r="AP23" s="6">
        <f>IF(AO23=0,0.5*AO$2,AO23)</f>
        <v>15</v>
      </c>
      <c r="AQ23" s="6">
        <v>0</v>
      </c>
      <c r="AR23" s="6">
        <f>IF(AQ23=0,0.5*AQ$2,AQ23)</f>
        <v>12.5</v>
      </c>
      <c r="AS23" s="6">
        <v>0</v>
      </c>
      <c r="AT23" s="3"/>
      <c r="AU23" s="3"/>
      <c r="AV23" t="s" s="2">
        <v>25</v>
      </c>
      <c r="AW23" s="5">
        <f>AC23+AE23+AG23+AI23+AJ23+AL23+AN23+AP23+AR23+W23+AT23+AU23</f>
        <v>110</v>
      </c>
      <c r="AX23" s="5">
        <f>AW23/4</f>
        <v>27.5</v>
      </c>
      <c r="AY23" t="s" s="8">
        <f>IF(AX23&gt;=93,"A",IF(AX23&gt;=90,"A-",IF(AX23&gt;=87,"B+",IF(AX23&gt;=83,"B",IF(AX23&gt;=80,"B-",IF(AX23&gt;=77,"C+",IF(AX23&gt;=73,"C",IF(AX23&gt;=70,"C-",""))))))))</f>
      </c>
      <c r="AZ23" t="s" s="8">
        <f>IF(AX23&gt;=70,"",IF(AX23&gt;=67,"D+",IF(AX23&gt;=63,"D",IF(AX23&gt;=60,"D-","F"))))</f>
        <v>25</v>
      </c>
    </row>
    <row r="24" ht="15" customHeight="1">
      <c r="A24" t="s" s="2">
        <v>119</v>
      </c>
      <c r="B24" t="s" s="2">
        <v>120</v>
      </c>
      <c r="C24" t="s" s="7">
        <f>AV24</f>
        <v>25</v>
      </c>
      <c r="D24" t="s" s="2">
        <v>121</v>
      </c>
      <c r="E24" t="s" s="2">
        <v>122</v>
      </c>
      <c r="F24" s="6">
        <v>20</v>
      </c>
      <c r="G24" s="6">
        <v>20</v>
      </c>
      <c r="H24" s="6">
        <v>17</v>
      </c>
      <c r="I24" s="6">
        <v>13</v>
      </c>
      <c r="J24" s="6">
        <v>65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3"/>
      <c r="Q24" s="3"/>
      <c r="R24" s="6">
        <v>85.5</v>
      </c>
      <c r="S24" s="6">
        <f>SUM(F24:Q24)</f>
        <v>135</v>
      </c>
      <c r="T24" s="5">
        <f>SUM(F24:Q24)/4</f>
        <v>33.75</v>
      </c>
      <c r="U24" t="s" s="8">
        <f>IF(T24&gt;=93,"A",IF(T24&gt;=90,"A-",IF(T24&gt;=87,"B+",IF(T24&gt;=83,"B",IF(T24&gt;=80,"B-",IF(T24&gt;=77,"C+",IF(T24&gt;=73,"C",IF(T24&gt;=70,"C-",""))))))))</f>
      </c>
      <c r="V24" t="s" s="8">
        <f>IF(T24&gt;=70,"",IF(T24&gt;=67,"D+",IF(T24&gt;=63,"D",IF(T24&gt;=60,"D-","F"))))</f>
        <v>25</v>
      </c>
      <c r="W24" s="5">
        <f>IF(O24&lt;&gt;"",O24+6,"")</f>
        <v>6</v>
      </c>
      <c r="X24" s="5">
        <f>F24+G24+H24+I24+J24+K24+L24+M24+N24+W24+P24+Q24</f>
        <v>141</v>
      </c>
      <c r="Y24" s="9">
        <f>X24/4</f>
        <v>35.25</v>
      </c>
      <c r="Z24" t="s" s="8">
        <f>IF(Y24&gt;=93,"A",IF(Y24&gt;=90,"A-",IF(Y24&gt;=87,"B+",IF(Y24&gt;=83,"B",IF(Y24&gt;=80,"B-",IF(Y24&gt;=77,"C+",IF(Y24&gt;=73,"C",IF(Y24&gt;=70,"C-",""))))))))</f>
      </c>
      <c r="AA24" t="s" s="8">
        <f>IF(Y24&gt;=70,"",IF(Y24&gt;=67,"D+",IF(Y24&gt;=63,"D",IF(Y24&gt;=60,"D-","F"))))</f>
        <v>25</v>
      </c>
      <c r="AB24" s="6">
        <v>20</v>
      </c>
      <c r="AC24" s="6">
        <f>IF(AB24=0,0.5*AB$2,AB24)</f>
        <v>20</v>
      </c>
      <c r="AD24" s="6">
        <v>20</v>
      </c>
      <c r="AE24" s="6">
        <f>IF(AD24=0,0.5*AD$2,AD24)</f>
        <v>20</v>
      </c>
      <c r="AF24" s="6">
        <v>17</v>
      </c>
      <c r="AG24" s="6">
        <f>IF(AF24=0,0.5*AF$2,AF24)</f>
        <v>17</v>
      </c>
      <c r="AH24" s="6">
        <v>13</v>
      </c>
      <c r="AI24" s="6">
        <f>IF(AH24=0,0.5*AH$2,AH24)</f>
        <v>13</v>
      </c>
      <c r="AJ24" s="6">
        <v>65</v>
      </c>
      <c r="AK24" s="6">
        <v>0</v>
      </c>
      <c r="AL24" s="6">
        <f>IF(AK24=0,0.5*AK$2,AK24)</f>
        <v>15</v>
      </c>
      <c r="AM24" s="6">
        <v>0</v>
      </c>
      <c r="AN24" s="6">
        <f>IF(AM24=0,0.5*AM$2,AM24)</f>
        <v>12.5</v>
      </c>
      <c r="AO24" s="6">
        <v>0</v>
      </c>
      <c r="AP24" s="6">
        <f>IF(AO24=0,0.5*AO$2,AO24)</f>
        <v>15</v>
      </c>
      <c r="AQ24" s="6">
        <v>0</v>
      </c>
      <c r="AR24" s="6">
        <f>IF(AQ24=0,0.5*AQ$2,AQ24)</f>
        <v>12.5</v>
      </c>
      <c r="AS24" s="6">
        <v>0</v>
      </c>
      <c r="AT24" s="3"/>
      <c r="AU24" s="3"/>
      <c r="AV24" t="s" s="2">
        <v>25</v>
      </c>
      <c r="AW24" s="5">
        <f>AC24+AE24+AG24+AI24+AJ24+AL24+AN24+AP24+AR24+W24+AT24+AU24</f>
        <v>196</v>
      </c>
      <c r="AX24" s="5">
        <f>AW24/4</f>
        <v>49</v>
      </c>
      <c r="AY24" t="s" s="8">
        <f>IF(AX24&gt;=93,"A",IF(AX24&gt;=90,"A-",IF(AX24&gt;=87,"B+",IF(AX24&gt;=83,"B",IF(AX24&gt;=80,"B-",IF(AX24&gt;=77,"C+",IF(AX24&gt;=73,"C",IF(AX24&gt;=70,"C-",""))))))))</f>
      </c>
      <c r="AZ24" t="s" s="8">
        <f>IF(AX24&gt;=70,"",IF(AX24&gt;=67,"D+",IF(AX24&gt;=63,"D",IF(AX24&gt;=60,"D-","F"))))</f>
        <v>25</v>
      </c>
    </row>
    <row r="25" ht="15" customHeight="1">
      <c r="A25" t="s" s="2">
        <v>123</v>
      </c>
      <c r="B25" t="s" s="2">
        <v>124</v>
      </c>
      <c r="C25" t="s" s="7">
        <f>AV25</f>
        <v>70</v>
      </c>
      <c r="D25" t="s" s="2">
        <v>125</v>
      </c>
      <c r="E25" t="s" s="2">
        <v>126</v>
      </c>
      <c r="F25" s="6">
        <v>21</v>
      </c>
      <c r="G25" s="6">
        <v>17</v>
      </c>
      <c r="H25" s="6">
        <v>17</v>
      </c>
      <c r="I25" s="6">
        <v>13</v>
      </c>
      <c r="J25" s="6">
        <v>67.09999999999999</v>
      </c>
      <c r="K25" s="6">
        <v>21</v>
      </c>
      <c r="L25" s="6">
        <v>0</v>
      </c>
      <c r="M25" s="6">
        <v>21</v>
      </c>
      <c r="N25" s="6">
        <v>23</v>
      </c>
      <c r="O25" s="6">
        <v>55.43</v>
      </c>
      <c r="P25" s="6">
        <v>5</v>
      </c>
      <c r="Q25" s="3"/>
      <c r="R25" s="6">
        <v>135.1</v>
      </c>
      <c r="S25" s="6">
        <f>SUM(F25:Q25)</f>
        <v>260.53</v>
      </c>
      <c r="T25" s="5">
        <f>SUM(F25:Q25)/4</f>
        <v>65.13249999999999</v>
      </c>
      <c r="U25" t="s" s="8">
        <f>IF(T25&gt;=93,"A",IF(T25&gt;=90,"A-",IF(T25&gt;=87,"B+",IF(T25&gt;=83,"B",IF(T25&gt;=80,"B-",IF(T25&gt;=77,"C+",IF(T25&gt;=73,"C",IF(T25&gt;=70,"C-",""))))))))</f>
      </c>
      <c r="V25" t="s" s="8">
        <f>IF(T25&gt;=70,"",IF(T25&gt;=67,"D+",IF(T25&gt;=63,"D",IF(T25&gt;=60,"D-","F"))))</f>
        <v>70</v>
      </c>
      <c r="W25" s="5">
        <f>IF(O25&lt;&gt;"",O25+6,"")</f>
        <v>61.43</v>
      </c>
      <c r="X25" s="5">
        <f>F25+G25+H25+I25+J25+K25+L25+M25+N25+W25+P25+Q25</f>
        <v>266.53</v>
      </c>
      <c r="Y25" s="9">
        <f>X25/4</f>
        <v>66.63249999999999</v>
      </c>
      <c r="Z25" t="s" s="8">
        <f>IF(Y25&gt;=93,"A",IF(Y25&gt;=90,"A-",IF(Y25&gt;=87,"B+",IF(Y25&gt;=83,"B",IF(Y25&gt;=80,"B-",IF(Y25&gt;=77,"C+",IF(Y25&gt;=73,"C",IF(Y25&gt;=70,"C-",""))))))))</f>
      </c>
      <c r="AA25" t="s" s="8">
        <f>IF(Y25&gt;=70,"",IF(Y25&gt;=67,"D+",IF(Y25&gt;=63,"D",IF(Y25&gt;=60,"D-","F"))))</f>
        <v>70</v>
      </c>
      <c r="AB25" s="6">
        <v>21</v>
      </c>
      <c r="AC25" s="6">
        <f>IF(AB25=0,0.5*AB$2,AB25)</f>
        <v>21</v>
      </c>
      <c r="AD25" s="6">
        <v>17</v>
      </c>
      <c r="AE25" s="6">
        <f>IF(AD25=0,0.5*AD$2,AD25)</f>
        <v>17</v>
      </c>
      <c r="AF25" s="6">
        <v>17</v>
      </c>
      <c r="AG25" s="6">
        <f>IF(AF25=0,0.5*AF$2,AF25)</f>
        <v>17</v>
      </c>
      <c r="AH25" s="6">
        <v>13</v>
      </c>
      <c r="AI25" s="6">
        <f>IF(AH25=0,0.5*AH$2,AH25)</f>
        <v>13</v>
      </c>
      <c r="AJ25" s="6">
        <v>67.09999999999999</v>
      </c>
      <c r="AK25" s="6">
        <v>21</v>
      </c>
      <c r="AL25" s="6">
        <f>IF(AK25=0,0.5*AK$2,AK25)</f>
        <v>21</v>
      </c>
      <c r="AM25" s="6">
        <v>0</v>
      </c>
      <c r="AN25" s="6">
        <f>IF(AM25=0,0.5*AM$2,AM25)</f>
        <v>12.5</v>
      </c>
      <c r="AO25" s="6">
        <v>21</v>
      </c>
      <c r="AP25" s="6">
        <f>IF(AO25=0,0.5*AO$2,AO25)</f>
        <v>21</v>
      </c>
      <c r="AQ25" s="6">
        <v>23</v>
      </c>
      <c r="AR25" s="6">
        <f>IF(AQ25=0,0.5*AQ$2,AQ25)</f>
        <v>23</v>
      </c>
      <c r="AS25" s="6">
        <v>55.43</v>
      </c>
      <c r="AT25" s="6">
        <v>5</v>
      </c>
      <c r="AU25" s="3"/>
      <c r="AV25" t="s" s="2">
        <v>70</v>
      </c>
      <c r="AW25" s="5">
        <f>AC25+AE25+AG25+AI25+AJ25+AL25+AN25+AP25+AR25+W25+AT25+AU25</f>
        <v>279.03</v>
      </c>
      <c r="AX25" s="5">
        <f>AW25/4</f>
        <v>69.75749999999999</v>
      </c>
      <c r="AY25" t="s" s="8">
        <f>IF(AX25&gt;=93,"A",IF(AX25&gt;=90,"A-",IF(AX25&gt;=87,"B+",IF(AX25&gt;=83,"B",IF(AX25&gt;=80,"B-",IF(AX25&gt;=77,"C+",IF(AX25&gt;=73,"C",IF(AX25&gt;=70,"C-",""))))))))</f>
      </c>
      <c r="AZ25" t="s" s="8">
        <f>IF(AX25&gt;=70,"",IF(AX25&gt;=67,"D+",IF(AX25&gt;=63,"D",IF(AX25&gt;=60,"D-","F"))))</f>
        <v>45</v>
      </c>
    </row>
    <row r="26" ht="15" customHeight="1">
      <c r="A26" t="s" s="2">
        <v>127</v>
      </c>
      <c r="B26" t="s" s="2">
        <v>128</v>
      </c>
      <c r="C26" t="s" s="7">
        <f>AV26</f>
        <v>33</v>
      </c>
      <c r="D26" t="s" s="2">
        <v>129</v>
      </c>
      <c r="E26" t="s" s="2">
        <v>130</v>
      </c>
      <c r="F26" s="6">
        <v>25</v>
      </c>
      <c r="G26" s="6">
        <v>18</v>
      </c>
      <c r="H26" s="6">
        <v>21</v>
      </c>
      <c r="I26" s="6">
        <v>0</v>
      </c>
      <c r="J26" s="6">
        <v>84.40000000000001</v>
      </c>
      <c r="K26" s="6">
        <v>26</v>
      </c>
      <c r="L26" s="6">
        <v>15</v>
      </c>
      <c r="M26" s="6">
        <v>24</v>
      </c>
      <c r="N26" s="6">
        <v>25</v>
      </c>
      <c r="O26" s="6">
        <v>78.26000000000001</v>
      </c>
      <c r="P26" s="6">
        <v>5</v>
      </c>
      <c r="Q26" s="3"/>
      <c r="R26" s="6">
        <v>158.33</v>
      </c>
      <c r="S26" s="6">
        <f>SUM(F26:Q26)</f>
        <v>321.66</v>
      </c>
      <c r="T26" s="5">
        <f>SUM(F26:Q26)/4</f>
        <v>80.41500000000001</v>
      </c>
      <c r="U26" t="s" s="8">
        <f>IF(T26&gt;=93,"A",IF(T26&gt;=90,"A-",IF(T26&gt;=87,"B+",IF(T26&gt;=83,"B",IF(T26&gt;=80,"B-",IF(T26&gt;=77,"C+",IF(T26&gt;=73,"C",IF(T26&gt;=70,"C-",""))))))))</f>
        <v>33</v>
      </c>
      <c r="V26" t="s" s="8">
        <f>IF(T26&gt;=70,"",IF(T26&gt;=67,"D+",IF(T26&gt;=63,"D",IF(T26&gt;=60,"D-","F"))))</f>
      </c>
      <c r="W26" s="5">
        <f>IF(O26&lt;&gt;"",O26+6,"")</f>
        <v>84.26000000000001</v>
      </c>
      <c r="X26" s="5">
        <f>F26+G26+H26+I26+J26+K26+L26+M26+N26+W26+P26+Q26</f>
        <v>327.66</v>
      </c>
      <c r="Y26" s="9">
        <f>X26/4</f>
        <v>81.91500000000001</v>
      </c>
      <c r="Z26" t="s" s="8">
        <f>IF(Y26&gt;=93,"A",IF(Y26&gt;=90,"A-",IF(Y26&gt;=87,"B+",IF(Y26&gt;=83,"B",IF(Y26&gt;=80,"B-",IF(Y26&gt;=77,"C+",IF(Y26&gt;=73,"C",IF(Y26&gt;=70,"C-",""))))))))</f>
        <v>33</v>
      </c>
      <c r="AA26" t="s" s="8">
        <f>IF(Y26&gt;=70,"",IF(Y26&gt;=67,"D+",IF(Y26&gt;=63,"D",IF(Y26&gt;=60,"D-","F"))))</f>
      </c>
      <c r="AB26" s="6">
        <v>25</v>
      </c>
      <c r="AC26" s="6">
        <f>IF(AB26=0,0.5*AB$2,AB26)</f>
        <v>25</v>
      </c>
      <c r="AD26" s="6">
        <v>18</v>
      </c>
      <c r="AE26" s="6">
        <f>IF(AD26=0,0.5*AD$2,AD26)</f>
        <v>18</v>
      </c>
      <c r="AF26" s="6">
        <v>21</v>
      </c>
      <c r="AG26" s="6">
        <f>IF(AF26=0,0.5*AF$2,AF26)</f>
        <v>21</v>
      </c>
      <c r="AH26" s="6">
        <v>0</v>
      </c>
      <c r="AI26" s="6">
        <f>IF(AH26=0,0.5*AH$2,AH26)</f>
        <v>10</v>
      </c>
      <c r="AJ26" s="6">
        <v>84.40000000000001</v>
      </c>
      <c r="AK26" s="6">
        <v>26</v>
      </c>
      <c r="AL26" s="6">
        <f>IF(AK26=0,0.5*AK$2,AK26)</f>
        <v>26</v>
      </c>
      <c r="AM26" s="6">
        <v>15</v>
      </c>
      <c r="AN26" s="6">
        <f>IF(AM26=0,0.5*AM$2,AM26)</f>
        <v>15</v>
      </c>
      <c r="AO26" s="6">
        <v>24</v>
      </c>
      <c r="AP26" s="6">
        <f>IF(AO26=0,0.5*AO$2,AO26)</f>
        <v>24</v>
      </c>
      <c r="AQ26" s="6">
        <v>25</v>
      </c>
      <c r="AR26" s="6">
        <f>IF(AQ26=0,0.5*AQ$2,AQ26)</f>
        <v>25</v>
      </c>
      <c r="AS26" s="6">
        <v>78.26000000000001</v>
      </c>
      <c r="AT26" s="6">
        <v>5</v>
      </c>
      <c r="AU26" s="3"/>
      <c r="AV26" t="s" s="2">
        <v>33</v>
      </c>
      <c r="AW26" s="5">
        <f>AC26+AE26+AG26+AI26+AJ26+AL26+AN26+AP26+AR26+W26+AT26+AU26</f>
        <v>337.66</v>
      </c>
      <c r="AX26" s="5">
        <f>AW26/4</f>
        <v>84.41500000000001</v>
      </c>
      <c r="AY26" t="s" s="8">
        <f>IF(AX26&gt;=93,"A",IF(AX26&gt;=90,"A-",IF(AX26&gt;=87,"B+",IF(AX26&gt;=83,"B",IF(AX26&gt;=80,"B-",IF(AX26&gt;=77,"C+",IF(AX26&gt;=73,"C",IF(AX26&gt;=70,"C-",""))))))))</f>
        <v>30</v>
      </c>
      <c r="AZ26" t="s" s="8">
        <f>IF(AX26&gt;=70,"",IF(AX26&gt;=67,"D+",IF(AX26&gt;=63,"D",IF(AX26&gt;=60,"D-","F"))))</f>
      </c>
    </row>
    <row r="27" ht="15" customHeight="1">
      <c r="A27" t="s" s="2">
        <v>131</v>
      </c>
      <c r="B27" t="s" s="2">
        <v>132</v>
      </c>
      <c r="C27" t="s" s="7">
        <f>AV27</f>
        <v>33</v>
      </c>
      <c r="D27" t="s" s="2">
        <v>133</v>
      </c>
      <c r="E27" t="s" s="2">
        <v>134</v>
      </c>
      <c r="F27" s="6">
        <v>22</v>
      </c>
      <c r="G27" s="6">
        <v>20</v>
      </c>
      <c r="H27" s="6">
        <v>21</v>
      </c>
      <c r="I27" s="6">
        <v>20</v>
      </c>
      <c r="J27" s="6">
        <v>71.2</v>
      </c>
      <c r="K27" s="6">
        <v>26</v>
      </c>
      <c r="L27" s="6">
        <v>13</v>
      </c>
      <c r="M27" s="6">
        <v>25</v>
      </c>
      <c r="N27" s="6">
        <v>25</v>
      </c>
      <c r="O27" s="6">
        <v>63.04</v>
      </c>
      <c r="P27" s="6">
        <v>5</v>
      </c>
      <c r="Q27" s="3"/>
      <c r="R27" s="6">
        <v>154.37</v>
      </c>
      <c r="S27" s="6">
        <f>SUM(F27:Q27)</f>
        <v>311.24</v>
      </c>
      <c r="T27" s="5">
        <f>SUM(F27:Q27)/4</f>
        <v>77.81</v>
      </c>
      <c r="U27" t="s" s="8">
        <f>IF(T27&gt;=93,"A",IF(T27&gt;=90,"A-",IF(T27&gt;=87,"B+",IF(T27&gt;=83,"B",IF(T27&gt;=80,"B-",IF(T27&gt;=77,"C+",IF(T27&gt;=73,"C",IF(T27&gt;=70,"C-",""))))))))</f>
        <v>51</v>
      </c>
      <c r="V27" t="s" s="8">
        <f>IF(T27&gt;=70,"",IF(T27&gt;=67,"D+",IF(T27&gt;=63,"D",IF(T27&gt;=60,"D-","F"))))</f>
      </c>
      <c r="W27" s="5">
        <f>IF(O27&lt;&gt;"",O27+6,"")</f>
        <v>69.03999999999999</v>
      </c>
      <c r="X27" s="5">
        <f>F27+G27+H27+I27+J27+K27+L27+M27+N27+W27+P27+Q27</f>
        <v>317.24</v>
      </c>
      <c r="Y27" s="9">
        <f>X27/4</f>
        <v>79.31</v>
      </c>
      <c r="Z27" t="s" s="8">
        <f>IF(Y27&gt;=93,"A",IF(Y27&gt;=90,"A-",IF(Y27&gt;=87,"B+",IF(Y27&gt;=83,"B",IF(Y27&gt;=80,"B-",IF(Y27&gt;=77,"C+",IF(Y27&gt;=73,"C",IF(Y27&gt;=70,"C-",""))))))))</f>
        <v>51</v>
      </c>
      <c r="AA27" t="s" s="8">
        <f>IF(Y27&gt;=70,"",IF(Y27&gt;=67,"D+",IF(Y27&gt;=63,"D",IF(Y27&gt;=60,"D-","F"))))</f>
      </c>
      <c r="AB27" s="6">
        <v>22</v>
      </c>
      <c r="AC27" s="6">
        <f>IF(AB27=0,0.5*AB$2,AB27)</f>
        <v>22</v>
      </c>
      <c r="AD27" s="6">
        <v>20</v>
      </c>
      <c r="AE27" s="6">
        <f>IF(AD27=0,0.5*AD$2,AD27)</f>
        <v>20</v>
      </c>
      <c r="AF27" s="6">
        <v>21</v>
      </c>
      <c r="AG27" s="6">
        <f>IF(AF27=0,0.5*AF$2,AF27)</f>
        <v>21</v>
      </c>
      <c r="AH27" s="6">
        <v>20</v>
      </c>
      <c r="AI27" s="6">
        <f>IF(AH27=0,0.5*AH$2,AH27)</f>
        <v>20</v>
      </c>
      <c r="AJ27" s="6">
        <v>71.2</v>
      </c>
      <c r="AK27" s="6">
        <v>26</v>
      </c>
      <c r="AL27" s="6">
        <f>IF(AK27=0,0.5*AK$2,AK27)</f>
        <v>26</v>
      </c>
      <c r="AM27" s="6">
        <v>13</v>
      </c>
      <c r="AN27" s="6">
        <f>IF(AM27=0,0.5*AM$2,AM27)</f>
        <v>13</v>
      </c>
      <c r="AO27" s="6">
        <v>25</v>
      </c>
      <c r="AP27" s="6">
        <f>IF(AO27=0,0.5*AO$2,AO27)</f>
        <v>25</v>
      </c>
      <c r="AQ27" s="6">
        <v>25</v>
      </c>
      <c r="AR27" s="6">
        <f>IF(AQ27=0,0.5*AQ$2,AQ27)</f>
        <v>25</v>
      </c>
      <c r="AS27" s="6">
        <v>63.04</v>
      </c>
      <c r="AT27" s="6">
        <v>5</v>
      </c>
      <c r="AU27" s="3"/>
      <c r="AV27" t="s" s="2">
        <v>33</v>
      </c>
      <c r="AW27" s="5">
        <f>AC27+AE27+AG27+AI27+AJ27+AL27+AN27+AP27+AR27+W27+AT27+AU27</f>
        <v>317.24</v>
      </c>
      <c r="AX27" s="5">
        <f>AW27/4</f>
        <v>79.31</v>
      </c>
      <c r="AY27" t="s" s="8">
        <f>IF(AX27&gt;=93,"A",IF(AX27&gt;=90,"A-",IF(AX27&gt;=87,"B+",IF(AX27&gt;=83,"B",IF(AX27&gt;=80,"B-",IF(AX27&gt;=77,"C+",IF(AX27&gt;=73,"C",IF(AX27&gt;=70,"C-",""))))))))</f>
        <v>51</v>
      </c>
      <c r="AZ27" t="s" s="8">
        <f>IF(AX27&gt;=70,"",IF(AX27&gt;=67,"D+",IF(AX27&gt;=63,"D",IF(AX27&gt;=60,"D-","F"))))</f>
      </c>
    </row>
    <row r="28" ht="13.6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</row>
    <row r="29" ht="13.65" customHeight="1">
      <c r="A29" s="3"/>
      <c r="B29" s="3"/>
      <c r="C29" s="3"/>
      <c r="D29" s="3"/>
      <c r="E29" s="3"/>
      <c r="F29" s="3"/>
      <c r="G29" s="3"/>
      <c r="H29" s="3"/>
      <c r="I29" s="3"/>
      <c r="J29" s="6">
        <f>AVERAGE(J3:J27)</f>
        <v>66.96000000000001</v>
      </c>
      <c r="K29" s="3"/>
      <c r="L29" s="3"/>
      <c r="M29" s="3"/>
      <c r="N29" s="3"/>
      <c r="O29" s="6">
        <f>AVERAGE(O3:O27)</f>
        <v>59.73799999999999</v>
      </c>
      <c r="P29" s="3"/>
      <c r="Q29" s="3"/>
      <c r="R29" s="3"/>
      <c r="S29" s="3"/>
      <c r="T29" s="10">
        <f>COUNTIF(T$3:T$27,"&gt;=90")</f>
        <v>4</v>
      </c>
      <c r="U29" t="s" s="2">
        <v>36</v>
      </c>
      <c r="V29" s="3"/>
      <c r="W29" s="11"/>
      <c r="X29" s="11"/>
      <c r="Y29" s="11">
        <f>COUNTIF(Y$3:Y$27,"&gt;=90")</f>
        <v>4</v>
      </c>
      <c r="Z29" t="s" s="7">
        <v>36</v>
      </c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11">
        <f>COUNTIF(AX$3:AX$27,"&gt;=90")</f>
        <v>4</v>
      </c>
      <c r="AY29" t="s" s="7">
        <v>36</v>
      </c>
      <c r="AZ29" s="3"/>
    </row>
    <row r="30" ht="13.6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10">
        <f>COUNTIF(T$3:T$27,"&gt;=80")-T29</f>
        <v>5</v>
      </c>
      <c r="U30" t="s" s="2">
        <v>30</v>
      </c>
      <c r="V30" s="3"/>
      <c r="W30" s="11"/>
      <c r="X30" s="11"/>
      <c r="Y30" s="11">
        <f>COUNTIF(Y$3:Y$27,"&gt;=80")-Y29</f>
        <v>6</v>
      </c>
      <c r="Z30" t="s" s="7">
        <v>30</v>
      </c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11">
        <f>COUNTIF(AX$3:AX$27,"&gt;=80")-AX29</f>
        <v>6</v>
      </c>
      <c r="AY30" t="s" s="7">
        <v>30</v>
      </c>
      <c r="AZ30" s="3"/>
    </row>
    <row r="31" ht="13.6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10">
        <f>COUNTIF(T$3:T$27,"&gt;=70")-T29-T30</f>
        <v>6</v>
      </c>
      <c r="U31" t="s" s="2">
        <v>42</v>
      </c>
      <c r="V31" s="3"/>
      <c r="W31" s="11"/>
      <c r="X31" s="11"/>
      <c r="Y31" s="11">
        <f>COUNTIF(Y$3:Y$27,"&gt;=70")-Y29-Y30</f>
        <v>6</v>
      </c>
      <c r="Z31" t="s" s="7">
        <v>42</v>
      </c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11">
        <f>COUNTIF(AX$3:AX$27,"&gt;=70")-AX29-AX30</f>
        <v>7</v>
      </c>
      <c r="AY31" t="s" s="7">
        <v>42</v>
      </c>
      <c r="AZ31" s="3"/>
    </row>
    <row r="32" ht="13.6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10">
        <f>COUNTIF(T$3:T$27,"&gt;=60")-T29-T30-T31</f>
        <v>5</v>
      </c>
      <c r="U32" t="s" s="2">
        <v>70</v>
      </c>
      <c r="V32" s="3"/>
      <c r="W32" s="11"/>
      <c r="X32" s="11"/>
      <c r="Y32" s="11">
        <f>COUNTIF(Y$3:Y$27,"&gt;=60")-Y29-Y30-Y31</f>
        <v>4</v>
      </c>
      <c r="Z32" t="s" s="7">
        <v>70</v>
      </c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11">
        <f>COUNTIF(AX$3:AX$27,"&gt;=60")-AX29-AX30-AX31</f>
        <v>3</v>
      </c>
      <c r="AY32" t="s" s="7">
        <v>70</v>
      </c>
      <c r="AZ32" s="3"/>
    </row>
    <row r="33" ht="13.6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10">
        <f>COUNTIF(T$3:T$27,"&lt;60")</f>
        <v>5</v>
      </c>
      <c r="U33" t="s" s="2">
        <v>25</v>
      </c>
      <c r="V33" s="3"/>
      <c r="W33" s="11"/>
      <c r="X33" s="11"/>
      <c r="Y33" s="11">
        <f>COUNTIF(Y$3:Y$27,"&lt;60")</f>
        <v>5</v>
      </c>
      <c r="Z33" t="s" s="7">
        <v>25</v>
      </c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11">
        <f>COUNTIF(AX$3:AX$27,"&lt;60")</f>
        <v>5</v>
      </c>
      <c r="AY33" t="s" s="7">
        <v>25</v>
      </c>
      <c r="AZ33" s="3"/>
    </row>
    <row r="34" ht="13.6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12"/>
      <c r="X34" s="12"/>
      <c r="Y34" s="12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12"/>
      <c r="AY34" s="3"/>
      <c r="AZ34" s="3"/>
    </row>
    <row r="35" ht="13.6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10">
        <f>SUM(T29:T33)</f>
        <v>25</v>
      </c>
      <c r="U35" s="3"/>
      <c r="V35" s="3"/>
      <c r="W35" s="11"/>
      <c r="X35" s="11"/>
      <c r="Y35" s="11">
        <f>SUM(Y29:Y33)</f>
        <v>25</v>
      </c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11">
        <f>SUM(AX29:AX33)</f>
        <v>25</v>
      </c>
      <c r="AY35" s="3"/>
      <c r="AZ35" s="3"/>
    </row>
  </sheetData>
  <pageMargins left="0.5" right="0.5" top="0.5" bottom="0.5" header="0" footer="0"/>
  <pageSetup firstPageNumber="1" fitToHeight="1" fitToWidth="1" scale="100" useFirstPageNumber="0" orientation="landscape" pageOrder="downThenOver"/>
  <headerFooter>
    <oddFooter>&amp;C&amp;"Helvetica,Regular"&amp;12&amp;K000000&amp;P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E30"/>
  <sheetViews>
    <sheetView workbookViewId="0" showGridLines="0" defaultGridColor="1"/>
  </sheetViews>
  <sheetFormatPr defaultColWidth="10.8333" defaultRowHeight="13" customHeight="1" outlineLevelRow="0" outlineLevelCol="0"/>
  <cols>
    <col min="1" max="1" width="9" style="13" customWidth="1"/>
    <col min="2" max="2" width="12" style="13" customWidth="1"/>
    <col min="3" max="3" width="9.67188" style="13" customWidth="1"/>
    <col min="4" max="4" width="3" style="13" customWidth="1"/>
    <col min="5" max="5" width="10.8516" style="13" customWidth="1"/>
    <col min="6" max="256" width="10.8516" style="13" customWidth="1"/>
  </cols>
  <sheetData>
    <row r="1" ht="15" customHeight="1">
      <c r="A1" t="s" s="14">
        <v>135</v>
      </c>
      <c r="B1" s="15"/>
      <c r="C1" s="15"/>
      <c r="D1" s="15"/>
      <c r="E1" s="16"/>
    </row>
    <row r="2" ht="15" customHeight="1">
      <c r="A2" t="s" s="14">
        <v>136</v>
      </c>
      <c r="B2" t="s" s="14">
        <v>137</v>
      </c>
      <c r="C2" s="15"/>
      <c r="D2" s="15"/>
      <c r="E2" s="16"/>
    </row>
    <row r="3" ht="15" customHeight="1">
      <c r="A3" t="s" s="14">
        <v>138</v>
      </c>
      <c r="B3" t="s" s="14">
        <v>139</v>
      </c>
      <c r="C3" s="15"/>
      <c r="D3" s="15"/>
      <c r="E3" s="16"/>
    </row>
    <row r="4" ht="15" customHeight="1">
      <c r="A4" s="15"/>
      <c r="B4" s="15"/>
      <c r="C4" s="15"/>
      <c r="D4" s="15"/>
      <c r="E4" s="16"/>
    </row>
    <row r="5" ht="15" customHeight="1">
      <c r="A5" t="s" s="7">
        <v>0</v>
      </c>
      <c r="B5" t="s" s="7">
        <v>1</v>
      </c>
      <c r="C5" t="s" s="7">
        <v>2</v>
      </c>
      <c r="D5" s="12"/>
      <c r="E5" s="16"/>
    </row>
    <row r="6" ht="15" customHeight="1">
      <c r="A6" t="s" s="14">
        <v>23</v>
      </c>
      <c r="B6" t="s" s="14">
        <v>24</v>
      </c>
      <c r="C6" t="s" s="14">
        <v>26</v>
      </c>
      <c r="D6" t="s" s="7">
        <v>140</v>
      </c>
      <c r="E6" s="16"/>
    </row>
    <row r="7" ht="15" customHeight="1">
      <c r="A7" t="s" s="14">
        <v>28</v>
      </c>
      <c r="B7" t="s" s="14">
        <v>29</v>
      </c>
      <c r="C7" t="s" s="14">
        <v>31</v>
      </c>
      <c r="D7" t="s" s="7">
        <v>30</v>
      </c>
      <c r="E7" s="16"/>
    </row>
    <row r="8" ht="15" customHeight="1">
      <c r="A8" t="s" s="14">
        <v>34</v>
      </c>
      <c r="B8" t="s" s="14">
        <v>35</v>
      </c>
      <c r="C8" t="s" s="14">
        <v>37</v>
      </c>
      <c r="D8" t="s" s="7">
        <v>36</v>
      </c>
      <c r="E8" s="16"/>
    </row>
    <row r="9" ht="15" customHeight="1">
      <c r="A9" t="s" s="14">
        <v>40</v>
      </c>
      <c r="B9" t="s" s="14">
        <v>41</v>
      </c>
      <c r="C9" t="s" s="14">
        <v>43</v>
      </c>
      <c r="D9" t="s" s="7">
        <v>141</v>
      </c>
      <c r="E9" s="16"/>
    </row>
    <row r="10" ht="15" customHeight="1">
      <c r="A10" t="s" s="14">
        <v>47</v>
      </c>
      <c r="B10" t="s" s="14">
        <v>48</v>
      </c>
      <c r="C10" t="s" s="14">
        <v>49</v>
      </c>
      <c r="D10" t="s" s="7">
        <v>33</v>
      </c>
      <c r="E10" s="16"/>
    </row>
    <row r="11" ht="15" customHeight="1">
      <c r="A11" t="s" s="14">
        <v>52</v>
      </c>
      <c r="B11" t="s" s="14">
        <v>53</v>
      </c>
      <c r="C11" t="s" s="14">
        <v>54</v>
      </c>
      <c r="D11" t="s" s="7">
        <v>30</v>
      </c>
      <c r="E11" s="16"/>
    </row>
    <row r="12" ht="15" customHeight="1">
      <c r="A12" t="s" s="14">
        <v>56</v>
      </c>
      <c r="B12" t="s" s="14">
        <v>57</v>
      </c>
      <c r="C12" t="s" s="14">
        <v>58</v>
      </c>
      <c r="D12" t="s" s="7">
        <v>30</v>
      </c>
      <c r="E12" s="16"/>
    </row>
    <row r="13" ht="15" customHeight="1">
      <c r="A13" t="s" s="14">
        <v>60</v>
      </c>
      <c r="B13" t="s" s="14">
        <v>61</v>
      </c>
      <c r="C13" t="s" s="14">
        <v>62</v>
      </c>
      <c r="D13" t="s" s="7">
        <v>30</v>
      </c>
      <c r="E13" s="16"/>
    </row>
    <row r="14" ht="15" customHeight="1">
      <c r="A14" t="s" s="14">
        <v>64</v>
      </c>
      <c r="B14" t="s" s="14">
        <v>65</v>
      </c>
      <c r="C14" t="s" s="14">
        <v>66</v>
      </c>
      <c r="D14" t="s" s="7">
        <v>140</v>
      </c>
      <c r="E14" s="16"/>
    </row>
    <row r="15" ht="15" customHeight="1">
      <c r="A15" t="s" s="14">
        <v>68</v>
      </c>
      <c r="B15" t="s" s="14">
        <v>69</v>
      </c>
      <c r="C15" t="s" s="14">
        <v>71</v>
      </c>
      <c r="D15" t="s" s="7">
        <v>70</v>
      </c>
      <c r="E15" s="16"/>
    </row>
    <row r="16" ht="15" customHeight="1">
      <c r="A16" t="s" s="14">
        <v>73</v>
      </c>
      <c r="B16" t="s" s="14">
        <v>74</v>
      </c>
      <c r="C16" t="s" s="14">
        <v>76</v>
      </c>
      <c r="D16" t="s" s="7">
        <v>75</v>
      </c>
      <c r="E16" s="16"/>
    </row>
    <row r="17" ht="15" customHeight="1">
      <c r="A17" t="s" s="14">
        <v>78</v>
      </c>
      <c r="B17" t="s" s="14">
        <v>79</v>
      </c>
      <c r="C17" t="s" s="14">
        <v>80</v>
      </c>
      <c r="D17" t="s" s="7">
        <v>39</v>
      </c>
      <c r="E17" s="16"/>
    </row>
    <row r="18" ht="15" customHeight="1">
      <c r="A18" t="s" s="14">
        <v>82</v>
      </c>
      <c r="B18" t="s" s="14">
        <v>83</v>
      </c>
      <c r="C18" t="s" s="14">
        <v>84</v>
      </c>
      <c r="D18" t="s" s="7">
        <v>51</v>
      </c>
      <c r="E18" s="16"/>
    </row>
    <row r="19" ht="15" customHeight="1">
      <c r="A19" t="s" s="14">
        <v>86</v>
      </c>
      <c r="B19" t="s" s="14">
        <v>87</v>
      </c>
      <c r="C19" t="s" s="14">
        <v>88</v>
      </c>
      <c r="D19" t="s" s="7">
        <v>42</v>
      </c>
      <c r="E19" s="16"/>
    </row>
    <row r="20" ht="15" customHeight="1">
      <c r="A20" t="s" s="14">
        <v>90</v>
      </c>
      <c r="B20" t="s" s="14">
        <v>91</v>
      </c>
      <c r="C20" t="s" s="14">
        <v>92</v>
      </c>
      <c r="D20" t="s" s="7">
        <v>70</v>
      </c>
      <c r="E20" s="16"/>
    </row>
    <row r="21" ht="15" customHeight="1">
      <c r="A21" t="s" s="14">
        <v>94</v>
      </c>
      <c r="B21" t="s" s="14">
        <v>95</v>
      </c>
      <c r="C21" t="s" s="14">
        <v>96</v>
      </c>
      <c r="D21" t="s" s="7">
        <v>141</v>
      </c>
      <c r="E21" s="16"/>
    </row>
    <row r="22" ht="15" customHeight="1">
      <c r="A22" t="s" s="14">
        <v>98</v>
      </c>
      <c r="B22" t="s" s="14">
        <v>99</v>
      </c>
      <c r="C22" t="s" s="14">
        <v>100</v>
      </c>
      <c r="D22" t="s" s="7">
        <v>33</v>
      </c>
      <c r="E22" s="16"/>
    </row>
    <row r="23" ht="15" customHeight="1">
      <c r="A23" t="s" s="14">
        <v>102</v>
      </c>
      <c r="B23" t="s" s="14">
        <v>103</v>
      </c>
      <c r="C23" t="s" s="14">
        <v>105</v>
      </c>
      <c r="D23" t="s" s="7">
        <v>104</v>
      </c>
      <c r="E23" s="16"/>
    </row>
    <row r="24" ht="15" customHeight="1">
      <c r="A24" t="s" s="14">
        <v>107</v>
      </c>
      <c r="B24" t="s" s="14">
        <v>108</v>
      </c>
      <c r="C24" t="s" s="14">
        <v>109</v>
      </c>
      <c r="D24" t="s" s="7">
        <v>75</v>
      </c>
      <c r="E24" s="16"/>
    </row>
    <row r="25" ht="15" customHeight="1">
      <c r="A25" t="s" s="14">
        <v>111</v>
      </c>
      <c r="B25" t="s" s="14">
        <v>112</v>
      </c>
      <c r="C25" t="s" s="14">
        <v>113</v>
      </c>
      <c r="D25" t="s" s="7">
        <v>140</v>
      </c>
      <c r="E25" s="16"/>
    </row>
    <row r="26" ht="15" customHeight="1">
      <c r="A26" t="s" s="14">
        <v>115</v>
      </c>
      <c r="B26" t="s" s="14">
        <v>116</v>
      </c>
      <c r="C26" t="s" s="14">
        <v>117</v>
      </c>
      <c r="D26" t="s" s="7">
        <v>25</v>
      </c>
      <c r="E26" s="16"/>
    </row>
    <row r="27" ht="15" customHeight="1">
      <c r="A27" t="s" s="14">
        <v>119</v>
      </c>
      <c r="B27" t="s" s="14">
        <v>120</v>
      </c>
      <c r="C27" t="s" s="14">
        <v>121</v>
      </c>
      <c r="D27" t="s" s="7">
        <v>140</v>
      </c>
      <c r="E27" s="16"/>
    </row>
    <row r="28" ht="15" customHeight="1">
      <c r="A28" t="s" s="14">
        <v>123</v>
      </c>
      <c r="B28" t="s" s="14">
        <v>124</v>
      </c>
      <c r="C28" t="s" s="14">
        <v>125</v>
      </c>
      <c r="D28" t="s" s="7">
        <v>70</v>
      </c>
      <c r="E28" s="16"/>
    </row>
    <row r="29" ht="15" customHeight="1">
      <c r="A29" t="s" s="14">
        <v>142</v>
      </c>
      <c r="B29" t="s" s="14">
        <v>143</v>
      </c>
      <c r="C29" t="s" s="14">
        <v>129</v>
      </c>
      <c r="D29" t="s" s="7">
        <v>33</v>
      </c>
      <c r="E29" t="s" s="17">
        <v>144</v>
      </c>
    </row>
    <row r="30" ht="15" customHeight="1">
      <c r="A30" t="s" s="14">
        <v>131</v>
      </c>
      <c r="B30" t="s" s="14">
        <v>132</v>
      </c>
      <c r="C30" t="s" s="14">
        <v>133</v>
      </c>
      <c r="D30" t="s" s="7">
        <v>33</v>
      </c>
      <c r="E30" s="16"/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